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\\corp.banrisul.com.br\deptos\Engenharia\Documentos\Contratos\2022\0000719-2022 Santana do Livramento - Manutenção predial -\Documentos contratação\"/>
    </mc:Choice>
  </mc:AlternateContent>
  <xr:revisionPtr revIDLastSave="0" documentId="13_ncr:1_{50B3B018-BF2D-4F4D-ADB9-6A060606C6EE}" xr6:coauthVersionLast="47" xr6:coauthVersionMax="47" xr10:uidLastSave="{00000000-0000-0000-0000-000000000000}"/>
  <bookViews>
    <workbookView xWindow="-120" yWindow="-120" windowWidth="21840" windowHeight="13140" tabRatio="594" xr2:uid="{00000000-000D-0000-FFFF-FFFF00000000}"/>
  </bookViews>
  <sheets>
    <sheet name="AG SANTANA DO LIVRAMENTO" sheetId="9" r:id="rId1"/>
  </sheets>
  <definedNames>
    <definedName name="_xlnm.Print_Area" localSheetId="0">'AG SANTANA DO LIVRAMENTO'!$A$1:$G$183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1" i="9" l="1"/>
  <c r="E181" i="9"/>
  <c r="G180" i="9"/>
  <c r="G181" i="9" s="1"/>
  <c r="F177" i="9" l="1"/>
  <c r="E177" i="9"/>
  <c r="G176" i="9"/>
  <c r="G175" i="9"/>
  <c r="G174" i="9"/>
  <c r="G173" i="9"/>
  <c r="G172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3" i="9"/>
  <c r="G152" i="9"/>
  <c r="G151" i="9"/>
  <c r="G150" i="9"/>
  <c r="G149" i="9"/>
  <c r="G148" i="9"/>
  <c r="G147" i="9"/>
  <c r="G146" i="9"/>
  <c r="G144" i="9"/>
  <c r="G143" i="9"/>
  <c r="G142" i="9"/>
  <c r="G141" i="9"/>
  <c r="G140" i="9"/>
  <c r="G139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5" i="9"/>
  <c r="G114" i="9"/>
  <c r="G112" i="9"/>
  <c r="G111" i="9"/>
  <c r="G110" i="9"/>
  <c r="G109" i="9"/>
  <c r="G108" i="9"/>
  <c r="G177" i="9" l="1"/>
  <c r="G68" i="9"/>
  <c r="G63" i="9"/>
  <c r="G28" i="9"/>
  <c r="G59" i="9" l="1"/>
  <c r="G102" i="9"/>
  <c r="G101" i="9"/>
  <c r="G100" i="9"/>
  <c r="G98" i="9"/>
  <c r="G97" i="9"/>
  <c r="G96" i="9"/>
  <c r="G95" i="9"/>
  <c r="G93" i="9"/>
  <c r="G92" i="9"/>
  <c r="G91" i="9"/>
  <c r="G89" i="9"/>
  <c r="G88" i="9"/>
  <c r="G86" i="9"/>
  <c r="G85" i="9"/>
  <c r="G84" i="9"/>
  <c r="G83" i="9"/>
  <c r="G82" i="9"/>
  <c r="G81" i="9"/>
  <c r="G80" i="9"/>
  <c r="G78" i="9"/>
  <c r="G77" i="9"/>
  <c r="G76" i="9"/>
  <c r="G74" i="9"/>
  <c r="G73" i="9"/>
  <c r="G72" i="9"/>
  <c r="G71" i="9"/>
  <c r="G70" i="9"/>
  <c r="G67" i="9" l="1"/>
  <c r="G66" i="9"/>
  <c r="G65" i="9"/>
  <c r="G62" i="9"/>
  <c r="G61" i="9"/>
  <c r="G60" i="9"/>
  <c r="G58" i="9"/>
  <c r="G57" i="9"/>
  <c r="G55" i="9"/>
  <c r="G54" i="9"/>
  <c r="G53" i="9"/>
  <c r="G20" i="9"/>
  <c r="G44" i="9"/>
  <c r="G27" i="9"/>
  <c r="G47" i="9"/>
  <c r="G42" i="9"/>
  <c r="G39" i="9"/>
  <c r="G51" i="9"/>
  <c r="G50" i="9"/>
  <c r="G49" i="9"/>
  <c r="G46" i="9" l="1"/>
  <c r="G43" i="9"/>
  <c r="G41" i="9"/>
  <c r="G40" i="9"/>
  <c r="G38" i="9"/>
  <c r="G37" i="9"/>
  <c r="G36" i="9"/>
  <c r="G35" i="9"/>
  <c r="G34" i="9"/>
  <c r="G33" i="9"/>
  <c r="G30" i="9"/>
  <c r="G32" i="9"/>
  <c r="G31" i="9"/>
  <c r="G29" i="9"/>
  <c r="G26" i="9"/>
  <c r="G24" i="9"/>
  <c r="G23" i="9"/>
  <c r="G22" i="9"/>
  <c r="G6" i="9" l="1"/>
  <c r="E105" i="9"/>
  <c r="F105" i="9"/>
  <c r="G104" i="9"/>
  <c r="G19" i="9"/>
  <c r="G18" i="9"/>
  <c r="G17" i="9"/>
  <c r="E182" i="9" l="1"/>
  <c r="E183" i="9" s="1"/>
  <c r="F182" i="9"/>
  <c r="F183" i="9" s="1"/>
  <c r="G105" i="9"/>
  <c r="G182" i="9" l="1"/>
  <c r="G183" i="9" s="1"/>
</calcChain>
</file>

<file path=xl/sharedStrings.xml><?xml version="1.0" encoding="utf-8"?>
<sst xmlns="http://schemas.openxmlformats.org/spreadsheetml/2006/main" count="506" uniqueCount="306">
  <si>
    <t>DESCRIÇÃO</t>
  </si>
  <si>
    <t>QUANT.</t>
  </si>
  <si>
    <t>UNID.</t>
  </si>
  <si>
    <t>MATERIAL</t>
  </si>
  <si>
    <t xml:space="preserve">MÃO DE OBRA </t>
  </si>
  <si>
    <t>ITENS</t>
  </si>
  <si>
    <t>I</t>
  </si>
  <si>
    <t>BDI</t>
  </si>
  <si>
    <t>CUSTO TOTAL R$</t>
  </si>
  <si>
    <t xml:space="preserve"> CUSTOS UNITÁRIOS R$</t>
  </si>
  <si>
    <t>x,xx</t>
  </si>
  <si>
    <t>1.1</t>
  </si>
  <si>
    <t>2.1</t>
  </si>
  <si>
    <t>DATA DA PROPOSTA</t>
  </si>
  <si>
    <t>TOTAL COM BDI</t>
  </si>
  <si>
    <t>PLANILHA DE ORÇAMENTO</t>
  </si>
  <si>
    <t>PROCESSO Nº</t>
  </si>
  <si>
    <t>LOTE ÚNICO</t>
  </si>
  <si>
    <t xml:space="preserve">Enc. Sociais - SINAPI-RS OUT/2021 </t>
  </si>
  <si>
    <t>PROPONENTE</t>
  </si>
  <si>
    <t>RAZÃO SOCIAL:</t>
  </si>
  <si>
    <t>CNPJ:</t>
  </si>
  <si>
    <t>FONE:</t>
  </si>
  <si>
    <t>ENDEREÇO:</t>
  </si>
  <si>
    <t>EMAIL:</t>
  </si>
  <si>
    <t>PROPOSTA</t>
  </si>
  <si>
    <t>1.2</t>
  </si>
  <si>
    <t>1.3</t>
  </si>
  <si>
    <t xml:space="preserve"> m</t>
  </si>
  <si>
    <t>MANUTENÇÃO CIVIL</t>
  </si>
  <si>
    <r>
      <t xml:space="preserve">2. ENDEREÇO DE EXECUÇÃO/ENTREGA: </t>
    </r>
    <r>
      <rPr>
        <sz val="10"/>
        <rFont val="Calibri"/>
        <family val="2"/>
        <scheme val="minor"/>
      </rPr>
      <t>Rua 7 de Setembro, 884 -  Santana do Livramento/RS</t>
    </r>
  </si>
  <si>
    <t>SERVIÇOS PRELIMINARES / INSTALAÇÕES PROVISÓRIAS</t>
  </si>
  <si>
    <t>Andaime metálico de encaixe para trabalho em fachada de edifícios - locação mensal</t>
  </si>
  <si>
    <t>m²</t>
  </si>
  <si>
    <t>ART - Anotação de Responsabilidade Técnica - Faixa 03 -  Contratos acima de R$ 15.000,01</t>
  </si>
  <si>
    <t>Destinação de resíduos com entrega de Manifesto de Transporte de Resíduos e o Recibo de Destinação de Resíduos por empresa licenciada</t>
  </si>
  <si>
    <t>m³</t>
  </si>
  <si>
    <t>ADMINISTRAÇÃO DE OBRA</t>
  </si>
  <si>
    <t>Administração da obra direta no local - 5% do custo total da obra acima de 250m²</t>
  </si>
  <si>
    <t>Plano de Gerenciamento de Resíduos da Construção Civil – PGRCC</t>
  </si>
  <si>
    <t>2.2</t>
  </si>
  <si>
    <t>2.3</t>
  </si>
  <si>
    <t>Transporte de materiais, equipamentos, programação visual e mobiliário - 10km</t>
  </si>
  <si>
    <t>DEMOLIÇÃO / REMANEJAMENTO / REMOÇÃO</t>
  </si>
  <si>
    <t>3.1</t>
  </si>
  <si>
    <r>
      <t xml:space="preserve"> m</t>
    </r>
    <r>
      <rPr>
        <vertAlign val="superscript"/>
        <sz val="8"/>
        <color theme="1"/>
        <rFont val="Arial"/>
        <family val="2"/>
      </rPr>
      <t>2</t>
    </r>
  </si>
  <si>
    <t>3.2</t>
  </si>
  <si>
    <t>3.3</t>
  </si>
  <si>
    <t>3.4</t>
  </si>
  <si>
    <t>Demolição de alvenaria, sem reaproveitamento</t>
  </si>
  <si>
    <r>
      <t xml:space="preserve"> m</t>
    </r>
    <r>
      <rPr>
        <vertAlign val="superscript"/>
        <sz val="8"/>
        <color theme="1"/>
        <rFont val="Arial"/>
        <family val="2"/>
      </rPr>
      <t>3</t>
    </r>
  </si>
  <si>
    <t>Remoção de adesivos de fachada</t>
  </si>
  <si>
    <t xml:space="preserve"> UNID.</t>
  </si>
  <si>
    <t>Remoção de bandeira luminosa para fachada, incluindo embalagem para transporte, descaracterização e descarte</t>
  </si>
  <si>
    <t>3.5</t>
  </si>
  <si>
    <t>3.6</t>
  </si>
  <si>
    <t>Remanejamento de mobiliário, inclusive desmontagem e remontagem</t>
  </si>
  <si>
    <t>3.7</t>
  </si>
  <si>
    <t>3.8</t>
  </si>
  <si>
    <t>3.9</t>
  </si>
  <si>
    <t>3.10</t>
  </si>
  <si>
    <t>3.11</t>
  </si>
  <si>
    <t>Remoção de entulho diverso, incluindo caçamba, servente e carreto</t>
  </si>
  <si>
    <t>Remoção de impermeabilização e proteção mecânica (terraço volume escada)</t>
  </si>
  <si>
    <t>Demolição de forro modulado/pacote</t>
  </si>
  <si>
    <t>Remoção de logo em cubos, incluindo embalagem para transporte, descaracterização e descarte</t>
  </si>
  <si>
    <t>Remoção de película dos vidros</t>
  </si>
  <si>
    <t>3.12</t>
  </si>
  <si>
    <t>3.13</t>
  </si>
  <si>
    <t>3.14</t>
  </si>
  <si>
    <t>3.15</t>
  </si>
  <si>
    <t>Remoção de persiana</t>
  </si>
  <si>
    <t>Remoção de pórtico de acesso luminoso</t>
  </si>
  <si>
    <t>cj</t>
  </si>
  <si>
    <t>Remoção de programação visual interna nova, incluindo embalagem para transporte, descaracterização e descarte</t>
  </si>
  <si>
    <t>Remoção de testeira luminosa de fachada, acima de 2,65m, incluindo embalagem para transporte, descaracterização e descarte</t>
  </si>
  <si>
    <t xml:space="preserve"> kg</t>
  </si>
  <si>
    <t>4.1</t>
  </si>
  <si>
    <t>Estrutura metálica em aço, perfil estrutural - fornecimento e montagem (fixação de painel ACM)</t>
  </si>
  <si>
    <t xml:space="preserve">SUBTOTAL MANUTENÇÃO CIVIL </t>
  </si>
  <si>
    <t>LIMPEZA</t>
  </si>
  <si>
    <t>Proteção mecânica de superfície impermeabilizada, com argamassa cimento/areia 1:3, e=3cm</t>
  </si>
  <si>
    <t>IMPERMEABILIZAÇÃO</t>
  </si>
  <si>
    <t>5.1</t>
  </si>
  <si>
    <t>5.2</t>
  </si>
  <si>
    <t>5.3</t>
  </si>
  <si>
    <t>Verificação das armaduras da laje superior</t>
  </si>
  <si>
    <t>Impermeabilização de laje plana com manta asfáltica polimérica</t>
  </si>
  <si>
    <t>Remoção de porta de madeira, com reaproveitamento</t>
  </si>
  <si>
    <t>Remoção de esquadria metálica com reaproveitamento (janela sala de negócios e porta de ferro do térreo)</t>
  </si>
  <si>
    <t>3.16</t>
  </si>
  <si>
    <t>Remoção de rodapé em madeira (partes danificadas)</t>
  </si>
  <si>
    <t>Limpeza/desentupimento de calhas e tubos de queda</t>
  </si>
  <si>
    <t>4.2</t>
  </si>
  <si>
    <t>ESTRUTURA / COBERTURA</t>
  </si>
  <si>
    <t>3.17</t>
  </si>
  <si>
    <t>Demolição de forro de gesso (sala de negócios)</t>
  </si>
  <si>
    <t>3.18</t>
  </si>
  <si>
    <t>Remoção de vidro transparente sem reaproveitamento (peças quebradas)</t>
  </si>
  <si>
    <t>1.4</t>
  </si>
  <si>
    <t>Limpeza de fachada/muro/alvenaria com hidrojato (terraço interno ao lado da escada de serviço)</t>
  </si>
  <si>
    <t>PAVIMENTAÇÃO / FORROS</t>
  </si>
  <si>
    <t>6.1</t>
  </si>
  <si>
    <t>Rodapé de madeira (mesmo padrão existente)</t>
  </si>
  <si>
    <t>6.2</t>
  </si>
  <si>
    <t>6.3</t>
  </si>
  <si>
    <t>Forro acústico de Fibra Mineral Removível, modulação 625x1250x13mm (recomposição)</t>
  </si>
  <si>
    <t>Forro de gesso (recomposição)</t>
  </si>
  <si>
    <t>Porta interna de madeira (reinstalação)</t>
  </si>
  <si>
    <t>7.1</t>
  </si>
  <si>
    <t>Esquadria de alumínio anodizado branco para fachada, com grade interna, duas folhas de correr (sala de negócios)</t>
  </si>
  <si>
    <t>7.2</t>
  </si>
  <si>
    <t>7.3</t>
  </si>
  <si>
    <t>7.4</t>
  </si>
  <si>
    <t>Revestimento em painel de alumínio composto ACM, com estrutura básica para instalação</t>
  </si>
  <si>
    <t>CARPINTARIA / MARCENARIA / SERRALHERIA / VIDRAÇARIA</t>
  </si>
  <si>
    <t>Vidro liso transparente 5mm (recomposição)</t>
  </si>
  <si>
    <t>7.5</t>
  </si>
  <si>
    <t>PINTURA</t>
  </si>
  <si>
    <t>8.1</t>
  </si>
  <si>
    <t>Pintura látex PVA, 02 demãos, sem emassamento, sobre forro de gesso</t>
  </si>
  <si>
    <t>8.2</t>
  </si>
  <si>
    <t>8.3</t>
  </si>
  <si>
    <t>PROGRAMAÇÃO VISUAL EXTERNA E INTERNA</t>
  </si>
  <si>
    <t>Coluna iluminada do acesso (antigo "pórtico"), dimensões 210x40x25cm</t>
  </si>
  <si>
    <t>un</t>
  </si>
  <si>
    <t>Pórtico "goleira" em L</t>
  </si>
  <si>
    <t xml:space="preserve"> un</t>
  </si>
  <si>
    <t>Testeiras em placa ACM (revestimento liso e quina vazada)</t>
  </si>
  <si>
    <t>Letra caixa testeira</t>
  </si>
  <si>
    <t>conj</t>
  </si>
  <si>
    <t>Logo em hexágonos coloridos (fachada lateral)</t>
  </si>
  <si>
    <t>Envelopamento das máscaras do autoatendimento:</t>
  </si>
  <si>
    <t>Testeira superior com logo do Banco</t>
  </si>
  <si>
    <t>Adesivos com dizeres em cada módulo</t>
  </si>
  <si>
    <t>Adesivos para saias em cada módulo</t>
  </si>
  <si>
    <t>Adesivos:</t>
  </si>
  <si>
    <t>Horário de atendimento (agência e autoatendimento)</t>
  </si>
  <si>
    <t>Vidro fachada</t>
  </si>
  <si>
    <t>Passa objetos</t>
  </si>
  <si>
    <t>Acessibilidade cão guia</t>
  </si>
  <si>
    <t>Acessibilidade SIA</t>
  </si>
  <si>
    <t>Numeração dos caixas internos</t>
  </si>
  <si>
    <t>Envelopamento do totem do birô acessível</t>
  </si>
  <si>
    <t>Placas indicativas suspensas:</t>
  </si>
  <si>
    <t>Atendimento preferencial</t>
  </si>
  <si>
    <t>Autoatendimento, atendimento pessoa física, negócios pessoa física, caixas por senha, gerente geral, gerente adjunto, atendimento pessoa jurídica, Banrisul empresarial</t>
  </si>
  <si>
    <t>Placas indicativas coladas:</t>
  </si>
  <si>
    <t>Placa de porta tipo 1 - ar condicionado, no break, sala de reuniões, arquivo, privativo funcionários</t>
  </si>
  <si>
    <t>Placa de porta tipo 2 - sanitários, homem/mulher/unisex em braile, nome agência, saída</t>
  </si>
  <si>
    <t>Placa de porta com 2 ícones - sanitários acessíveis</t>
  </si>
  <si>
    <t>Porta cartaz:</t>
  </si>
  <si>
    <t>Totem porta cartaz</t>
  </si>
  <si>
    <t>Aplicação de adesivo Oracal 084 (Sky Blue) em detalhe</t>
  </si>
  <si>
    <t>Envelopamento do guarda volumes (adesivos nas tampas e nichos)</t>
  </si>
  <si>
    <t>Envelopamento do totem do balcão no autoatendimento</t>
  </si>
  <si>
    <t>9.1</t>
  </si>
  <si>
    <t>9.2</t>
  </si>
  <si>
    <t>9.3</t>
  </si>
  <si>
    <t>9.4</t>
  </si>
  <si>
    <t>9.5</t>
  </si>
  <si>
    <t>9.6</t>
  </si>
  <si>
    <t>9.7</t>
  </si>
  <si>
    <t>9.7.1</t>
  </si>
  <si>
    <t>9.7.2</t>
  </si>
  <si>
    <t>9.7.3</t>
  </si>
  <si>
    <t>9.8</t>
  </si>
  <si>
    <t>9.9</t>
  </si>
  <si>
    <t>9.10</t>
  </si>
  <si>
    <t>9.10.1</t>
  </si>
  <si>
    <t>9.10.2</t>
  </si>
  <si>
    <t>9.11</t>
  </si>
  <si>
    <t>9.11.1</t>
  </si>
  <si>
    <t>9.11.2</t>
  </si>
  <si>
    <t>9.12</t>
  </si>
  <si>
    <t>9.13</t>
  </si>
  <si>
    <t>Limpeza fina e verificação final da obra</t>
  </si>
  <si>
    <t>DIVERSOS</t>
  </si>
  <si>
    <t>Película unidirecional e anti-calor prata/prata src. Luz visível transmitida 15%, energia solar refletida 48%, proteção UV 99%, energia solar total rejeitada 79%</t>
  </si>
  <si>
    <t>10.1</t>
  </si>
  <si>
    <t>Persiana vertical tipo blackout (recomposição)</t>
  </si>
  <si>
    <t>10.2</t>
  </si>
  <si>
    <t>7.6</t>
  </si>
  <si>
    <t>Esquadria de alumínio anodizado branco para divisor de sigilo, padrão Banrisul</t>
  </si>
  <si>
    <t>10.3</t>
  </si>
  <si>
    <t>Demolição de grade metálica</t>
  </si>
  <si>
    <t>3.19</t>
  </si>
  <si>
    <t>Grade de segurança para fachadas - padrão Banrisul</t>
  </si>
  <si>
    <t>7.7</t>
  </si>
  <si>
    <t>Pintura acrílica, 02 demãos, com emassamento sobre alvenarias externas (paredes azuis e cinza)</t>
  </si>
  <si>
    <t>Pintura esmalte sintético em esquadrias de madeira, 02 demãos, com emassamento (portas e guarda corpo das sacadas)</t>
  </si>
  <si>
    <t>8.4</t>
  </si>
  <si>
    <t>Pintura esmalte sintético em esquadria metálica (porta de ferro), 02 demãos</t>
  </si>
  <si>
    <t>Porta de ferro (recuperação e reinstalação)</t>
  </si>
  <si>
    <t>9.6.1</t>
  </si>
  <si>
    <t>9.6.2</t>
  </si>
  <si>
    <t>9.6.3</t>
  </si>
  <si>
    <t>9.7.4</t>
  </si>
  <si>
    <t>9.7.5</t>
  </si>
  <si>
    <t>9.7.6</t>
  </si>
  <si>
    <t>9.9.1</t>
  </si>
  <si>
    <t>9.9.2</t>
  </si>
  <si>
    <t>9.10.3</t>
  </si>
  <si>
    <t>Filme venetian listrado 10x4mm, combinado com filme jateado em 50% do vidro, na parte superior, para divisor de sigilo</t>
  </si>
  <si>
    <t>0000719/2022</t>
  </si>
  <si>
    <t>INFRAESTRUTURA ELÉTRICA</t>
  </si>
  <si>
    <t>1.</t>
  </si>
  <si>
    <t>PONTOS DE ILUMINAÇÃO /TOMADAS</t>
  </si>
  <si>
    <t>Cabo (baixa emissão de fumaça) flex 0,6/1KV - 2,5mm² - NBR 13.248</t>
  </si>
  <si>
    <t>m</t>
  </si>
  <si>
    <t>Cabo (baixa emissão de fumaça) flex 0,6/1KV - 4,0mm² - NBR 13.248</t>
  </si>
  <si>
    <t>Condulete de alumínio  com tampa cega, roscável, 25mm (1")</t>
  </si>
  <si>
    <t>Eletroduto de aço carbono com costura, galvanizado a fogo, tipo semipesado, com conexões (2 luvas, 1 curva longa, 1 abraçadeira tipo "D" com Chaveta), ø 1"</t>
  </si>
  <si>
    <t>1.5</t>
  </si>
  <si>
    <t>Eletrocalha - Derivação lateral para eletroduto 1"</t>
  </si>
  <si>
    <t>2.</t>
  </si>
  <si>
    <t>INSTALAÇÕES DE ILUMINAÇÃO DE EMERGÊNCIA</t>
  </si>
  <si>
    <t>Módulo Autonomo de emergência com 2 faróis de 32 led's, 1200 lm, 115/220V, bateria 12V-7Ah, autonomia 12 horas, gabinete em metal, pintura epóxi. Technomaster ou equivalente.</t>
  </si>
  <si>
    <t xml:space="preserve">Módulo Autonomo de ILUMINAÇÃO DE EMERGÊNCIA, 500 lm a 800 lm, 127/220V, LED com alto desempenho, bateria 6V-4.5Ah, autonomia 4 a 8 horas, gabinete em metal, pintura epóxi. </t>
  </si>
  <si>
    <t>3.</t>
  </si>
  <si>
    <t>INSTALAÇÕES DE AUTOMAÇÃO (ELÉTRICAS E SINAL)</t>
  </si>
  <si>
    <t>Disjuntor monopolar termomagnético, 10A à 32A, mín. 220V, 10kA. Disjuntorres de 20A.</t>
  </si>
  <si>
    <t>Espelho Condulete de alumínio para Conector RJ45 keystone categoria 5e  de 25mm (1"). Para os pontos de wifi acima do forro.</t>
  </si>
  <si>
    <t>Canaleta em alumínio (73x25)mm - Cores Branca ou Cinza - ref. Dutotec Duplo Tipo C Linha Standard</t>
  </si>
  <si>
    <t>Tampa Lisa Canaleta em alumínio (1,5)mm - Cores Branca ou Cinza - ref. Dutotec Linha Standard</t>
  </si>
  <si>
    <t>Tampa Terminal em ABS para Canaleta em alumínio (73x25)mm - Cores Branca ou Cinza - ref. Dutotec Linha Standard</t>
  </si>
  <si>
    <t>Cabo (baixa emissão de fumaça) flex 0,6/1KV - (3x1,5)mm² - NBR 13.248</t>
  </si>
  <si>
    <t>Porta Equipamento Ref. DT.63440.10 com, DUAS tomadas tipo bloco NBR.20A Ref. DT.99230.20 (PRETO), mais dois RJ.45 Ref. QM 99040.00 – Cat. 5e ou similar</t>
  </si>
  <si>
    <t>Porta Equipamento Dutotec, Ref. DT.63440.10 com, DUAS tomadas tipo bloco NBR.20A Ref. DT.99231.20 (VERMELHA), mais dois RJ.45 Ref. QM 99040.00 – Cat. 5e ou similar</t>
  </si>
  <si>
    <t>Patch panel 24 portas RJ-45 Cat 5E - rack 19"</t>
  </si>
  <si>
    <t>Patch Cord 2,5m (Estações de Trabalho) -Categoria 5e</t>
  </si>
  <si>
    <t>Patch Cord 1,5m (Rack) - Categoria 5e</t>
  </si>
  <si>
    <t>Cabo UTP, 4 pares 24AWG LSZH para Telefonia/Lógica (Não Halogenado) - Categoria 5e</t>
  </si>
  <si>
    <t>Cabo coaxiais preto 75 Ohms na cor preta com 8 metros,  RF 75 0,4/25, 2 metros,  com conector tipo BNC reto com solda e conector tipo BNC angular com rosca e solda (mini) para comunicação do link E1 entre Rack das Operadoras com o Rack dos Ativos para ligação a Central telefônica.</t>
  </si>
  <si>
    <t>Cabo telefônico CIT- 50x10 pares</t>
  </si>
  <si>
    <t>Eletroduto de aço carbono com costura, galvanizado a fogo, tipo semipesado, com conexões (2 luvas, 1 curva longa, 1 abraçadeira tipo "D" com Chaveta), ø 2". Para interligação do DG telefônico atrás da máscara dos ATMs com o rack das operadoras.</t>
  </si>
  <si>
    <t>3.20</t>
  </si>
  <si>
    <t>Bloco distribuidor - 10 pares - ref. Bargoa</t>
  </si>
  <si>
    <t>3.21</t>
  </si>
  <si>
    <t>Rasgo em piso cerâmico para embutimento de instalações - largura 10cm</t>
  </si>
  <si>
    <t>4.</t>
  </si>
  <si>
    <t>ADEQUAÇÕES DA SALA DO NOBREAK</t>
  </si>
  <si>
    <t>Caixa Passagem Eletrica Tigre 30cm Sobrepor - Cpt30 - Tigre ou similar (Para armazenar os cabos)</t>
  </si>
  <si>
    <t>Quadro distribuição PVC, Sobrepor, para 4 disjuntores com tampa de acrílico - WEG ou similar</t>
  </si>
  <si>
    <t>4.3</t>
  </si>
  <si>
    <r>
      <rPr>
        <sz val="10"/>
        <rFont val="Calibri"/>
        <family val="2"/>
        <charset val="1"/>
      </rPr>
      <t xml:space="preserve">Eletroduto Flexível com alma de aço revestimento PVC com boxes- </t>
    </r>
    <r>
      <rPr>
        <b/>
        <sz val="10"/>
        <rFont val="Calibri"/>
        <family val="2"/>
        <charset val="1"/>
      </rPr>
      <t xml:space="preserve">Sealtube - 1/2 " </t>
    </r>
    <r>
      <rPr>
        <sz val="10"/>
        <rFont val="Calibri"/>
        <family val="2"/>
        <charset val="1"/>
      </rPr>
      <t>(interligação da Caixa de passagem ao CD das baterias)</t>
    </r>
  </si>
  <si>
    <t>4.4</t>
  </si>
  <si>
    <t>Abraçadeiras de Velcro 16mm Hellerman ou similar para amarração para eletroduto cordoado (20 unidades).</t>
  </si>
  <si>
    <t>4.5</t>
  </si>
  <si>
    <r>
      <t xml:space="preserve">Fornecimento e instalação completa de </t>
    </r>
    <r>
      <rPr>
        <b/>
        <sz val="10"/>
        <rFont val="Calibri"/>
        <family val="2"/>
        <scheme val="minor"/>
      </rPr>
      <t>Exaustor axial modelo 30 cm (Marca Ventisilva modelo E30M6 ou similar)</t>
    </r>
    <r>
      <rPr>
        <sz val="10"/>
        <rFont val="Calibri"/>
        <family val="2"/>
        <scheme val="minor"/>
      </rPr>
      <t xml:space="preserve">, vazão 1500m³/h, bivolt 127/220V, monofásico e </t>
    </r>
    <r>
      <rPr>
        <b/>
        <sz val="10"/>
        <rFont val="Calibri"/>
        <family val="2"/>
        <scheme val="minor"/>
      </rPr>
      <t>Termostato de ambiente analógico rotativo (Marca IMT modelo TA3546070 ou similar)</t>
    </r>
    <r>
      <rPr>
        <sz val="10"/>
        <rFont val="Calibri"/>
        <family val="2"/>
        <scheme val="minor"/>
      </rPr>
      <t>. Incluindo acabamento na parede com reboco, massa corrida e preenchimento de frestas com espuma de poliuretano ou similar expandida.</t>
    </r>
  </si>
  <si>
    <t>4.6</t>
  </si>
  <si>
    <t>Desinstalação de exaustor axial da sala de Nobreak. Descarte conforme normas ambientais.</t>
  </si>
  <si>
    <t>5.</t>
  </si>
  <si>
    <t>CORTINA AUTOMATIZADA - INFRAESTRUTURA ELÉTRICA</t>
  </si>
  <si>
    <t>Eletroduto de aço carbono com costura, galvanizado a fogo, tipo semipesado, com conexões (2 luvas, 1 curva longa, 1 abraçadeira tipo "D" com Chaveta), ø 1" (pintado de branco onde ficar aparente) - Para interligação da caixa de comando atrás da máscara com porta automatizada da fachada.</t>
  </si>
  <si>
    <t>Condulete de alumínio com tampa cega, roscável, 25mm (1"). Para interligação da caixa de comando atrás da máscara com a porta automatizada da fachada</t>
  </si>
  <si>
    <t>5.4</t>
  </si>
  <si>
    <t>Cabo para alarme  CCI de 10 vias na cor branca em PVC, condutores de bitola 0,5mm² em cobre eletrolítico estanhados, isolação PVC cores sólidas.</t>
  </si>
  <si>
    <t>5.5</t>
  </si>
  <si>
    <t>5.6</t>
  </si>
  <si>
    <t>Disjuntor monopolar termomagnético, 20A, mín. 220V, 10kA</t>
  </si>
  <si>
    <t>5.7</t>
  </si>
  <si>
    <t>Quadro de comando de sobrepor em chapa de aço e pintura a pó cor cinza RAL 9002 com dimensões minimas de 400x300x200mm, com placa de montagem cor laranja RAL 2004, com canaleta de PVC e trilhos para fixação dos equipamentos - CD CORTINA.</t>
  </si>
  <si>
    <t>5.8</t>
  </si>
  <si>
    <t>Dispositivo Interruptor diferencial residual (DR), padrão DIN, bipolar, 25A/240V/30mA</t>
  </si>
  <si>
    <t>6.</t>
  </si>
  <si>
    <t>INFRAESTRUTURA PARA IMPRESSORA, TGF E WIFI</t>
  </si>
  <si>
    <t>Canaleta em alumínio (53x15)mm - Cores Branca ou Cinza - ref. Dutotec X. Para execução dos pontos de TGF/TV Corporativa.</t>
  </si>
  <si>
    <t>Canaleta Dutotec X - Porta Equipamentos em ABS para três Módulos sendo duas tomadas NBR 20A pretas e um RJ45 fêmea - Cores Branca ou Cinza - ref. Dutotec X.</t>
  </si>
  <si>
    <r>
      <rPr>
        <sz val="10"/>
        <rFont val="Calibri"/>
        <family val="2"/>
        <charset val="1"/>
      </rPr>
      <t xml:space="preserve">Derivação saída 2 eletrodutos 1" p/Canaleta metálica branca </t>
    </r>
    <r>
      <rPr>
        <b/>
        <sz val="10"/>
        <rFont val="Calibri"/>
        <family val="2"/>
        <charset val="1"/>
      </rPr>
      <t>"X"</t>
    </r>
  </si>
  <si>
    <t>6.4</t>
  </si>
  <si>
    <t>6.5</t>
  </si>
  <si>
    <t>6.6</t>
  </si>
  <si>
    <t>Espelho de Alumínio para condulete 1" para tomadas RJ-45  (Ponto de WIFI situado acima do forro com patch cord chegando abaixo da linha do forro)</t>
  </si>
  <si>
    <t>6.11</t>
  </si>
  <si>
    <t>6.7</t>
  </si>
  <si>
    <t>6.8</t>
  </si>
  <si>
    <t>6.9</t>
  </si>
  <si>
    <t>6.10</t>
  </si>
  <si>
    <t>6.12</t>
  </si>
  <si>
    <t>6.13</t>
  </si>
  <si>
    <t>6.14</t>
  </si>
  <si>
    <t>6.15</t>
  </si>
  <si>
    <t>Porta Equipamento Ref. DT.63440.10 com, DUAS tomadas tipo bloco NBR.20A Ref. DT.99230.20 (VERMELHA), mais dois RJ.45 Ref. QM 99040.00 – Cat. 5e ou similar</t>
  </si>
  <si>
    <t>6.16</t>
  </si>
  <si>
    <t>Patch Cord 2,5m - Categoria 5e</t>
  </si>
  <si>
    <t>7.</t>
  </si>
  <si>
    <t>SERVIÇOS COMPLEMENTARES ELÉTRICA/AUTOMAÇÃO/TELEFÔNICO</t>
  </si>
  <si>
    <t>Desinstalação e descarte de DG telefônico na automação</t>
  </si>
  <si>
    <t>Hora técnica de eletricista para identificação Geral rede elétrica/lógica/telefônica (Quadros/Tomadas/Cabos/Rack/Pacth Panel/Etc)</t>
  </si>
  <si>
    <t>h</t>
  </si>
  <si>
    <t xml:space="preserve">Hora técnica de eletricista para organização dos racks </t>
  </si>
  <si>
    <t>Hora técnica de eletricista para revisão do sistema de iluminação dos sanitários.</t>
  </si>
  <si>
    <t>Certificação/Homologação cabeamento estruturado (Lógica/Telefone/CFTV)</t>
  </si>
  <si>
    <t>un.</t>
  </si>
  <si>
    <t>II</t>
  </si>
  <si>
    <t>SUBTOTAL INFRAESTRUTURA ELÉTRICA</t>
  </si>
  <si>
    <t>TOTAL GERAL</t>
  </si>
  <si>
    <t>INSTALAÇÕES MECÂNICAS</t>
  </si>
  <si>
    <t>PORTA DE AÇO DE ENROLAR (CORTINA METÁLICA)</t>
  </si>
  <si>
    <t xml:space="preserve">Fornecimento e Instalação de cortina metálica (porta de enrolar) com interface para automação, conforme especificações do "Memorial para Fornecimento e Instalação de Cortinas Metálicas com Interface para Automação – ver. 9.19". Dimensões  3,67 m x 3,04 m (Largura x Altura) </t>
  </si>
  <si>
    <t>SUBTOTAL INSTALAÇÕES MECÂNICAS</t>
  </si>
  <si>
    <t>III</t>
  </si>
  <si>
    <r>
      <t xml:space="preserve">1. OBJETO: </t>
    </r>
    <r>
      <rPr>
        <sz val="10"/>
        <rFont val="Calibri"/>
        <family val="2"/>
        <scheme val="minor"/>
      </rPr>
      <t>MANUTENÇÃO PREDIAL CIVIL, ELÉTRICA, LÓGICA E MECÂNICA NA AG. SANTANA DO LIVRAMENTO/RS.</t>
    </r>
  </si>
  <si>
    <r>
      <t xml:space="preserve">3. PRAZO DE EXECUÇÃO/ENTREGA: </t>
    </r>
    <r>
      <rPr>
        <sz val="10"/>
        <rFont val="Calibri"/>
        <family val="2"/>
        <scheme val="minor"/>
      </rPr>
      <t>Conforme TR</t>
    </r>
  </si>
  <si>
    <r>
      <t xml:space="preserve">4. CONDIÇÕES DE PAGAMENTO: </t>
    </r>
    <r>
      <rPr>
        <sz val="10"/>
        <rFont val="Calibri"/>
        <family val="2"/>
        <scheme val="minor"/>
      </rPr>
      <t>Conforme TR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</si>
</sst>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.00;[Red]#,##0.00"/>
    <numFmt numFmtId="166" formatCode="* #,##0.00\ ;\-* #,##0.00\ ;* \-#\ ;@\ "/>
  </numFmts>
  <fonts count="2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1"/>
      <color rgb="FF000000"/>
      <name val="Calibri"/>
      <family val="2"/>
      <charset val="1"/>
    </font>
    <font>
      <sz val="8"/>
      <name val="Times New Roman"/>
      <family val="1"/>
    </font>
    <font>
      <sz val="8"/>
      <name val="MS Sans Serif"/>
    </font>
    <font>
      <sz val="8"/>
      <name val="Calibri"/>
      <family val="2"/>
      <scheme val="minor"/>
    </font>
    <font>
      <vertAlign val="superscript"/>
      <sz val="8"/>
      <color theme="1"/>
      <name val="Arial"/>
      <family val="2"/>
    </font>
    <font>
      <sz val="10"/>
      <name val="Calibri"/>
      <family val="2"/>
      <charset val="1"/>
    </font>
    <font>
      <b/>
      <sz val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hair">
        <color rgb="FF000050"/>
      </top>
      <bottom style="hair">
        <color rgb="FF000050"/>
      </bottom>
      <diagonal/>
    </border>
    <border>
      <left/>
      <right/>
      <top style="hair">
        <color rgb="FF000050"/>
      </top>
      <bottom style="thin">
        <color rgb="FF000050"/>
      </bottom>
      <diagonal/>
    </border>
    <border>
      <left/>
      <right/>
      <top style="thin">
        <color rgb="FF000050"/>
      </top>
      <bottom style="medium">
        <color rgb="FF000050"/>
      </bottom>
      <diagonal/>
    </border>
    <border>
      <left/>
      <right/>
      <top style="medium">
        <color rgb="FF000050"/>
      </top>
      <bottom style="medium">
        <color rgb="FF000050"/>
      </bottom>
      <diagonal/>
    </border>
    <border>
      <left/>
      <right/>
      <top style="medium">
        <color rgb="FF000050"/>
      </top>
      <bottom style="thin">
        <color rgb="FF000050"/>
      </bottom>
      <diagonal/>
    </border>
    <border>
      <left/>
      <right/>
      <top/>
      <bottom style="hair">
        <color rgb="FF000050"/>
      </bottom>
      <diagonal/>
    </border>
    <border>
      <left/>
      <right style="thin">
        <color rgb="FF000050"/>
      </right>
      <top style="medium">
        <color rgb="FF000050"/>
      </top>
      <bottom style="thin">
        <color rgb="FF000050"/>
      </bottom>
      <diagonal/>
    </border>
    <border>
      <left/>
      <right style="thin">
        <color rgb="FF000050"/>
      </right>
      <top style="thin">
        <color rgb="FF000050"/>
      </top>
      <bottom style="thin">
        <color rgb="FF000050"/>
      </bottom>
      <diagonal/>
    </border>
    <border>
      <left/>
      <right/>
      <top style="thin">
        <color rgb="FF000050"/>
      </top>
      <bottom style="thin">
        <color rgb="FF000050"/>
      </bottom>
      <diagonal/>
    </border>
    <border>
      <left/>
      <right/>
      <top style="medium">
        <color rgb="FF000050"/>
      </top>
      <bottom style="hair">
        <color rgb="FF000050"/>
      </bottom>
      <diagonal/>
    </border>
    <border>
      <left/>
      <right/>
      <top style="hair">
        <color rgb="FF000050"/>
      </top>
      <bottom style="medium">
        <color rgb="FF000050"/>
      </bottom>
      <diagonal/>
    </border>
    <border>
      <left/>
      <right/>
      <top style="hair">
        <color rgb="FF000050"/>
      </top>
      <bottom style="medium">
        <color rgb="FF002060"/>
      </bottom>
      <diagonal/>
    </border>
    <border>
      <left/>
      <right/>
      <top style="thin">
        <color rgb="FF000050"/>
      </top>
      <bottom style="hair">
        <color rgb="FF000050"/>
      </bottom>
      <diagonal/>
    </border>
  </borders>
  <cellStyleXfs count="16">
    <xf numFmtId="0" fontId="0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/>
    <xf numFmtId="9" fontId="13" fillId="0" borderId="0" applyBorder="0" applyProtection="0"/>
    <xf numFmtId="166" fontId="13" fillId="0" borderId="0" applyBorder="0" applyProtection="0"/>
    <xf numFmtId="43" fontId="12" fillId="0" borderId="0" applyFont="0" applyFill="0" applyBorder="0" applyAlignment="0" applyProtection="0"/>
    <xf numFmtId="0" fontId="1" fillId="0" borderId="0"/>
    <xf numFmtId="0" fontId="14" fillId="0" borderId="0">
      <alignment vertical="top"/>
    </xf>
  </cellStyleXfs>
  <cellXfs count="93">
    <xf numFmtId="0" fontId="0" fillId="0" borderId="0" xfId="0"/>
    <xf numFmtId="0" fontId="7" fillId="0" borderId="0" xfId="0" applyFont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4" fontId="8" fillId="0" borderId="0" xfId="0" applyNumberFormat="1" applyFont="1" applyFill="1" applyAlignment="1" applyProtection="1">
      <alignment horizontal="right" vertical="center" wrapText="1"/>
      <protection hidden="1"/>
    </xf>
    <xf numFmtId="0" fontId="10" fillId="2" borderId="0" xfId="0" applyFont="1" applyFill="1" applyBorder="1" applyAlignment="1" applyProtection="1">
      <alignment horizontal="right" vertical="center" wrapText="1"/>
      <protection hidden="1"/>
    </xf>
    <xf numFmtId="4" fontId="6" fillId="3" borderId="5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6" xfId="0" applyFont="1" applyFill="1" applyBorder="1" applyAlignment="1" applyProtection="1">
      <alignment horizontal="left" vertical="center" wrapText="1"/>
      <protection hidden="1"/>
    </xf>
    <xf numFmtId="165" fontId="6" fillId="2" borderId="10" xfId="0" applyNumberFormat="1" applyFont="1" applyFill="1" applyBorder="1" applyAlignment="1" applyProtection="1">
      <alignment horizontal="right" vertical="center" wrapText="1"/>
      <protection hidden="1"/>
    </xf>
    <xf numFmtId="4" fontId="8" fillId="2" borderId="6" xfId="0" applyNumberFormat="1" applyFont="1" applyFill="1" applyBorder="1" applyAlignment="1" applyProtection="1">
      <alignment horizontal="right" vertical="center" wrapText="1"/>
      <protection hidden="1"/>
    </xf>
    <xf numFmtId="4" fontId="8" fillId="2" borderId="8" xfId="0" applyNumberFormat="1" applyFont="1" applyFill="1" applyBorder="1" applyAlignment="1" applyProtection="1">
      <alignment horizontal="right" vertical="center" wrapText="1"/>
      <protection hidden="1"/>
    </xf>
    <xf numFmtId="165" fontId="6" fillId="2" borderId="10" xfId="0" applyNumberFormat="1" applyFont="1" applyFill="1" applyBorder="1" applyAlignment="1" applyProtection="1">
      <alignment horizontal="left" vertical="center" wrapText="1"/>
      <protection hidden="1"/>
    </xf>
    <xf numFmtId="165" fontId="8" fillId="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right" vertical="center" wrapText="1"/>
      <protection hidden="1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right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2" xfId="0" applyNumberFormat="1" applyFont="1" applyFill="1" applyBorder="1" applyAlignment="1" applyProtection="1">
      <alignment horizontal="right" vertical="center" wrapText="1"/>
      <protection hidden="1"/>
    </xf>
    <xf numFmtId="10" fontId="16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6" fillId="2" borderId="5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165" fontId="8" fillId="0" borderId="2" xfId="0" applyNumberFormat="1" applyFont="1" applyBorder="1" applyAlignment="1" applyProtection="1">
      <alignment horizontal="right" vertical="center" wrapText="1"/>
      <protection locked="0"/>
    </xf>
    <xf numFmtId="165" fontId="8" fillId="0" borderId="3" xfId="0" applyNumberFormat="1" applyFont="1" applyBorder="1" applyAlignment="1" applyProtection="1">
      <alignment horizontal="right" vertical="center" wrapText="1"/>
      <protection locked="0"/>
    </xf>
    <xf numFmtId="14" fontId="16" fillId="2" borderId="2" xfId="0" applyNumberFormat="1" applyFont="1" applyFill="1" applyBorder="1" applyAlignment="1" applyProtection="1">
      <alignment horizontal="right" vertical="center" wrapText="1"/>
      <protection hidden="1"/>
    </xf>
    <xf numFmtId="14" fontId="16" fillId="2" borderId="0" xfId="0" applyNumberFormat="1" applyFont="1" applyFill="1" applyBorder="1" applyAlignment="1" applyProtection="1">
      <alignment horizontal="right" vertical="center" wrapText="1"/>
      <protection hidden="1"/>
    </xf>
    <xf numFmtId="1" fontId="8" fillId="2" borderId="2" xfId="0" applyNumberFormat="1" applyFont="1" applyFill="1" applyBorder="1" applyAlignment="1" applyProtection="1">
      <alignment horizontal="right" vertical="center" wrapText="1"/>
      <protection hidden="1"/>
    </xf>
    <xf numFmtId="1" fontId="8" fillId="0" borderId="2" xfId="0" applyNumberFormat="1" applyFont="1" applyBorder="1" applyAlignment="1" applyProtection="1">
      <alignment horizontal="left" vertical="center" wrapText="1"/>
      <protection hidden="1"/>
    </xf>
    <xf numFmtId="1" fontId="8" fillId="0" borderId="2" xfId="0" applyNumberFormat="1" applyFont="1" applyBorder="1" applyAlignment="1" applyProtection="1">
      <alignment horizontal="center" vertical="center" wrapText="1"/>
      <protection hidden="1"/>
    </xf>
    <xf numFmtId="4" fontId="8" fillId="0" borderId="2" xfId="0" applyNumberFormat="1" applyFont="1" applyBorder="1" applyAlignment="1" applyProtection="1">
      <alignment horizontal="center" vertical="center" wrapText="1"/>
      <protection hidden="1"/>
    </xf>
    <xf numFmtId="165" fontId="8" fillId="0" borderId="2" xfId="0" applyNumberFormat="1" applyFont="1" applyBorder="1" applyAlignment="1" applyProtection="1">
      <alignment horizontal="right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1" fontId="6" fillId="2" borderId="2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2" xfId="0" applyFont="1" applyFill="1" applyBorder="1" applyAlignment="1" applyProtection="1">
      <alignment vertical="center" wrapText="1"/>
      <protection hidden="1"/>
    </xf>
    <xf numFmtId="1" fontId="8" fillId="2" borderId="3" xfId="0" applyNumberFormat="1" applyFont="1" applyFill="1" applyBorder="1" applyAlignment="1" applyProtection="1">
      <alignment horizontal="right" vertical="center" wrapText="1"/>
      <protection hidden="1"/>
    </xf>
    <xf numFmtId="1" fontId="8" fillId="2" borderId="4" xfId="0" applyNumberFormat="1" applyFont="1" applyFill="1" applyBorder="1" applyAlignment="1" applyProtection="1">
      <alignment horizontal="right" vertical="center" wrapText="1"/>
      <protection hidden="1"/>
    </xf>
    <xf numFmtId="4" fontId="6" fillId="2" borderId="4" xfId="13" applyNumberFormat="1" applyFont="1" applyFill="1" applyBorder="1" applyAlignment="1" applyProtection="1">
      <alignment horizontal="right" vertical="center" wrapText="1"/>
      <protection hidden="1"/>
    </xf>
    <xf numFmtId="4" fontId="11" fillId="3" borderId="12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4" xfId="0" applyNumberFormat="1" applyFont="1" applyFill="1" applyBorder="1" applyAlignment="1" applyProtection="1">
      <alignment horizontal="right" vertical="center" wrapText="1"/>
      <protection hidden="1"/>
    </xf>
    <xf numFmtId="0" fontId="6" fillId="3" borderId="5" xfId="0" applyFont="1" applyFill="1" applyBorder="1" applyAlignment="1" applyProtection="1">
      <alignment horizontal="right" vertical="center" wrapText="1"/>
      <protection hidden="1"/>
    </xf>
    <xf numFmtId="0" fontId="6" fillId="2" borderId="5" xfId="0" applyFont="1" applyFill="1" applyBorder="1" applyAlignment="1" applyProtection="1">
      <alignment horizontal="right" vertical="center" wrapText="1"/>
      <protection hidden="1"/>
    </xf>
    <xf numFmtId="4" fontId="6" fillId="2" borderId="4" xfId="0" applyNumberFormat="1" applyFont="1" applyFill="1" applyBorder="1" applyAlignment="1" applyProtection="1">
      <alignment horizontal="right" vertical="center" wrapText="1"/>
      <protection hidden="1"/>
    </xf>
    <xf numFmtId="0" fontId="6" fillId="3" borderId="5" xfId="0" applyFont="1" applyFill="1" applyBorder="1" applyAlignment="1" applyProtection="1">
      <alignment horizontal="right" vertical="center" wrapText="1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10" fillId="2" borderId="2" xfId="0" applyFont="1" applyFill="1" applyBorder="1" applyAlignment="1" applyProtection="1">
      <alignment horizontal="right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right" vertical="center" wrapText="1"/>
      <protection hidden="1"/>
    </xf>
    <xf numFmtId="0" fontId="11" fillId="2" borderId="2" xfId="0" applyFont="1" applyFill="1" applyBorder="1" applyAlignment="1" applyProtection="1">
      <alignment horizontal="right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vertical="center" wrapText="1"/>
      <protection hidden="1"/>
    </xf>
    <xf numFmtId="4" fontId="11" fillId="3" borderId="7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12" xfId="0" applyFont="1" applyFill="1" applyBorder="1" applyAlignment="1" applyProtection="1">
      <alignment horizontal="center" vertical="center" wrapText="1"/>
      <protection hidden="1"/>
    </xf>
    <xf numFmtId="2" fontId="11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12" xfId="0" applyNumberFormat="1" applyFont="1" applyFill="1" applyBorder="1" applyAlignment="1" applyProtection="1">
      <alignment horizontal="center" vertical="center" wrapText="1"/>
      <protection hidden="1"/>
    </xf>
    <xf numFmtId="1" fontId="6" fillId="2" borderId="14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14" xfId="0" applyFont="1" applyFill="1" applyBorder="1" applyAlignment="1" applyProtection="1">
      <alignment vertical="center" wrapText="1"/>
      <protection hidden="1"/>
    </xf>
    <xf numFmtId="1" fontId="8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4" fontId="8" fillId="2" borderId="14" xfId="0" applyNumberFormat="1" applyFont="1" applyFill="1" applyBorder="1" applyAlignment="1" applyProtection="1">
      <alignment horizontal="right" vertical="center" wrapText="1"/>
      <protection hidden="1"/>
    </xf>
    <xf numFmtId="165" fontId="8" fillId="2" borderId="14" xfId="0" applyNumberFormat="1" applyFont="1" applyFill="1" applyBorder="1" applyAlignment="1" applyProtection="1">
      <alignment horizontal="right" vertical="center" wrapText="1"/>
      <protection hidden="1"/>
    </xf>
    <xf numFmtId="165" fontId="8" fillId="2" borderId="2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2" xfId="0" applyFont="1" applyBorder="1" applyAlignment="1" applyProtection="1">
      <alignment horizontal="right" vertical="center" wrapText="1"/>
      <protection hidden="1"/>
    </xf>
    <xf numFmtId="4" fontId="8" fillId="0" borderId="2" xfId="0" applyNumberFormat="1" applyFont="1" applyBorder="1" applyAlignment="1" applyProtection="1">
      <alignment vertical="center" wrapText="1"/>
      <protection hidden="1"/>
    </xf>
    <xf numFmtId="1" fontId="6" fillId="0" borderId="2" xfId="0" applyNumberFormat="1" applyFont="1" applyBorder="1" applyAlignment="1" applyProtection="1">
      <alignment horizontal="right" vertical="center" wrapText="1"/>
      <protection hidden="1"/>
    </xf>
    <xf numFmtId="0" fontId="6" fillId="0" borderId="2" xfId="0" applyFont="1" applyBorder="1" applyAlignment="1" applyProtection="1">
      <alignment vertical="center" wrapText="1"/>
      <protection hidden="1"/>
    </xf>
    <xf numFmtId="1" fontId="8" fillId="2" borderId="2" xfId="0" applyNumberFormat="1" applyFont="1" applyFill="1" applyBorder="1" applyAlignment="1" applyProtection="1">
      <alignment horizontal="left" vertical="center" wrapText="1"/>
      <protection hidden="1"/>
    </xf>
    <xf numFmtId="1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8" fillId="2" borderId="2" xfId="0" applyNumberFormat="1" applyFont="1" applyFill="1" applyBorder="1" applyAlignment="1" applyProtection="1">
      <alignment vertical="center" wrapText="1"/>
      <protection hidden="1"/>
    </xf>
    <xf numFmtId="0" fontId="8" fillId="0" borderId="2" xfId="0" applyFont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165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1" fontId="8" fillId="2" borderId="3" xfId="0" applyNumberFormat="1" applyFont="1" applyFill="1" applyBorder="1" applyAlignment="1" applyProtection="1">
      <alignment horizontal="left" vertical="center" wrapText="1"/>
      <protection hidden="1"/>
    </xf>
    <xf numFmtId="1" fontId="8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165" fontId="8" fillId="2" borderId="3" xfId="0" applyNumberFormat="1" applyFont="1" applyFill="1" applyBorder="1" applyAlignment="1" applyProtection="1">
      <alignment horizontal="right" vertical="center" wrapText="1"/>
      <protection hidden="1"/>
    </xf>
    <xf numFmtId="165" fontId="6" fillId="2" borderId="6" xfId="0" applyNumberFormat="1" applyFont="1" applyFill="1" applyBorder="1" applyAlignment="1" applyProtection="1">
      <alignment horizontal="right" vertical="center" wrapText="1"/>
      <protection hidden="1"/>
    </xf>
    <xf numFmtId="165" fontId="6" fillId="2" borderId="6" xfId="0" applyNumberFormat="1" applyFont="1" applyFill="1" applyBorder="1" applyAlignment="1" applyProtection="1">
      <alignment horizontal="left" vertical="center" wrapText="1"/>
      <protection hidden="1"/>
    </xf>
    <xf numFmtId="165" fontId="8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165" fontId="8" fillId="0" borderId="3" xfId="0" applyNumberFormat="1" applyFont="1" applyBorder="1" applyAlignment="1" applyProtection="1">
      <alignment horizontal="right" vertical="center" wrapText="1"/>
      <protection hidden="1"/>
    </xf>
    <xf numFmtId="4" fontId="8" fillId="0" borderId="3" xfId="0" applyNumberFormat="1" applyFont="1" applyBorder="1" applyAlignment="1" applyProtection="1">
      <alignment vertical="center" wrapText="1"/>
      <protection hidden="1"/>
    </xf>
    <xf numFmtId="1" fontId="8" fillId="0" borderId="3" xfId="0" applyNumberFormat="1" applyFont="1" applyBorder="1" applyAlignment="1" applyProtection="1">
      <alignment horizontal="left" vertical="center" wrapText="1"/>
      <protection hidden="1"/>
    </xf>
    <xf numFmtId="1" fontId="8" fillId="0" borderId="3" xfId="0" applyNumberFormat="1" applyFont="1" applyBorder="1" applyAlignment="1" applyProtection="1">
      <alignment horizontal="center" vertical="center" wrapText="1"/>
      <protection hidden="1"/>
    </xf>
    <xf numFmtId="4" fontId="8" fillId="0" borderId="3" xfId="0" applyNumberFormat="1" applyFont="1" applyBorder="1" applyAlignment="1" applyProtection="1">
      <alignment horizontal="center" vertical="center" wrapText="1"/>
      <protection hidden="1"/>
    </xf>
  </cellXfs>
  <cellStyles count="16">
    <cellStyle name="% 2" xfId="15" xr:uid="{00000000-0005-0000-0000-000000000000}"/>
    <cellStyle name="Moeda 2" xfId="1" xr:uid="{00000000-0005-0000-0000-000001000000}"/>
    <cellStyle name="Moeda 3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3 2" xfId="10" xr:uid="{00000000-0005-0000-0000-000007000000}"/>
    <cellStyle name="Normal 4" xfId="14" xr:uid="{00000000-0005-0000-0000-000008000000}"/>
    <cellStyle name="Normal 5 2" xfId="6" xr:uid="{00000000-0005-0000-0000-000009000000}"/>
    <cellStyle name="Porcentagem 2" xfId="11" xr:uid="{00000000-0005-0000-0000-00000A000000}"/>
    <cellStyle name="TableStyleLight1" xfId="12" xr:uid="{00000000-0005-0000-0000-00000B000000}"/>
    <cellStyle name="Vírgula" xfId="13" builtinId="3"/>
    <cellStyle name="Vírgula 2" xfId="7" xr:uid="{00000000-0005-0000-0000-00000D000000}"/>
    <cellStyle name="Vírgula 3" xfId="8" xr:uid="{00000000-0005-0000-0000-00000E000000}"/>
    <cellStyle name="Vírgula 4" xfId="9" xr:uid="{00000000-0005-0000-0000-00000F000000}"/>
  </cellStyles>
  <dxfs count="9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5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3"/>
  <sheetViews>
    <sheetView showGridLines="0" tabSelected="1" showRuler="0" topLeftCell="A91" zoomScaleNormal="100" zoomScaleSheetLayoutView="100" zoomScalePageLayoutView="90" workbookViewId="0">
      <selection activeCell="E100" sqref="E100"/>
    </sheetView>
  </sheetViews>
  <sheetFormatPr defaultColWidth="11.42578125" defaultRowHeight="15" x14ac:dyDescent="0.2"/>
  <cols>
    <col min="1" max="1" width="13.140625" style="2" bestFit="1" customWidth="1"/>
    <col min="2" max="2" width="100.7109375" style="3" customWidth="1"/>
    <col min="3" max="3" width="6.7109375" style="4" bestFit="1" customWidth="1"/>
    <col min="4" max="4" width="5.85546875" style="5" bestFit="1" customWidth="1"/>
    <col min="5" max="6" width="11.7109375" style="6" customWidth="1"/>
    <col min="7" max="7" width="13.28515625" style="6" bestFit="1" customWidth="1"/>
    <col min="8" max="228" width="11.42578125" style="1" customWidth="1"/>
    <col min="229" max="229" width="56.28515625" style="1" customWidth="1"/>
    <col min="230" max="16384" width="11.42578125" style="1"/>
  </cols>
  <sheetData>
    <row r="1" spans="1:7" x14ac:dyDescent="0.2">
      <c r="A1" s="55" t="s">
        <v>15</v>
      </c>
      <c r="B1" s="55"/>
      <c r="C1" s="55"/>
      <c r="D1" s="55"/>
      <c r="E1" s="55"/>
      <c r="F1" s="55"/>
      <c r="G1" s="55"/>
    </row>
    <row r="2" spans="1:7" x14ac:dyDescent="0.2">
      <c r="A2" s="55"/>
      <c r="B2" s="55"/>
      <c r="C2" s="55"/>
      <c r="D2" s="55"/>
      <c r="E2" s="55"/>
      <c r="F2" s="55"/>
      <c r="G2" s="55"/>
    </row>
    <row r="3" spans="1:7" x14ac:dyDescent="0.2">
      <c r="A3" s="47" t="s">
        <v>303</v>
      </c>
      <c r="B3" s="47"/>
      <c r="C3" s="47"/>
      <c r="D3" s="47"/>
      <c r="E3" s="53" t="s">
        <v>16</v>
      </c>
      <c r="F3" s="53"/>
      <c r="G3" s="20" t="s">
        <v>204</v>
      </c>
    </row>
    <row r="4" spans="1:7" x14ac:dyDescent="0.2">
      <c r="A4" s="45" t="s">
        <v>30</v>
      </c>
      <c r="B4" s="45"/>
      <c r="C4" s="45"/>
      <c r="D4" s="45"/>
      <c r="E4" s="46" t="s">
        <v>7</v>
      </c>
      <c r="F4" s="46"/>
      <c r="G4" s="21">
        <v>0.25</v>
      </c>
    </row>
    <row r="5" spans="1:7" x14ac:dyDescent="0.2">
      <c r="A5" s="45" t="s">
        <v>304</v>
      </c>
      <c r="B5" s="45"/>
      <c r="C5" s="45"/>
      <c r="D5" s="45"/>
      <c r="E5" s="46" t="s">
        <v>18</v>
      </c>
      <c r="F5" s="46"/>
      <c r="G5" s="21">
        <v>1.1122000000000001</v>
      </c>
    </row>
    <row r="6" spans="1:7" x14ac:dyDescent="0.2">
      <c r="A6" s="47" t="s">
        <v>305</v>
      </c>
      <c r="B6" s="47"/>
      <c r="C6" s="47"/>
      <c r="D6" s="47"/>
      <c r="E6" s="46" t="s">
        <v>13</v>
      </c>
      <c r="F6" s="46"/>
      <c r="G6" s="26">
        <f ca="1">NOW()</f>
        <v>44792.435432523103</v>
      </c>
    </row>
    <row r="7" spans="1:7" ht="15.75" thickBot="1" x14ac:dyDescent="0.25">
      <c r="A7" s="23"/>
      <c r="B7" s="23"/>
      <c r="C7" s="23"/>
      <c r="D7" s="23"/>
      <c r="E7" s="7"/>
      <c r="F7" s="7"/>
      <c r="G7" s="27"/>
    </row>
    <row r="8" spans="1:7" ht="15.75" thickBot="1" x14ac:dyDescent="0.25">
      <c r="A8" s="48" t="s">
        <v>19</v>
      </c>
      <c r="B8" s="48"/>
      <c r="C8" s="48"/>
      <c r="D8" s="48"/>
      <c r="E8" s="48"/>
      <c r="F8" s="48"/>
      <c r="G8" s="48"/>
    </row>
    <row r="9" spans="1:7" x14ac:dyDescent="0.2">
      <c r="A9" s="16" t="s">
        <v>20</v>
      </c>
      <c r="B9" s="17"/>
      <c r="C9" s="16" t="s">
        <v>21</v>
      </c>
      <c r="D9" s="49"/>
      <c r="E9" s="49"/>
      <c r="F9" s="16" t="s">
        <v>22</v>
      </c>
      <c r="G9" s="17"/>
    </row>
    <row r="10" spans="1:7" ht="15.75" thickBot="1" x14ac:dyDescent="0.25">
      <c r="A10" s="18" t="s">
        <v>23</v>
      </c>
      <c r="B10" s="19"/>
      <c r="C10" s="18" t="s">
        <v>24</v>
      </c>
      <c r="D10" s="50"/>
      <c r="E10" s="50"/>
      <c r="F10" s="50"/>
      <c r="G10" s="50"/>
    </row>
    <row r="11" spans="1:7" ht="15.75" thickBot="1" x14ac:dyDescent="0.25">
      <c r="A11" s="51" t="s">
        <v>25</v>
      </c>
      <c r="B11" s="51"/>
      <c r="C11" s="51"/>
      <c r="D11" s="51"/>
      <c r="E11" s="51"/>
      <c r="F11" s="51"/>
      <c r="G11" s="51"/>
    </row>
    <row r="12" spans="1:7" x14ac:dyDescent="0.2">
      <c r="A12" s="58" t="s">
        <v>5</v>
      </c>
      <c r="B12" s="58" t="s">
        <v>0</v>
      </c>
      <c r="C12" s="60" t="s">
        <v>1</v>
      </c>
      <c r="D12" s="58" t="s">
        <v>2</v>
      </c>
      <c r="E12" s="56" t="s">
        <v>9</v>
      </c>
      <c r="F12" s="56"/>
      <c r="G12" s="56" t="s">
        <v>8</v>
      </c>
    </row>
    <row r="13" spans="1:7" ht="15.75" thickBot="1" x14ac:dyDescent="0.25">
      <c r="A13" s="59"/>
      <c r="B13" s="59"/>
      <c r="C13" s="61"/>
      <c r="D13" s="59"/>
      <c r="E13" s="39" t="s">
        <v>3</v>
      </c>
      <c r="F13" s="39" t="s">
        <v>4</v>
      </c>
      <c r="G13" s="57"/>
    </row>
    <row r="14" spans="1:7" x14ac:dyDescent="0.2">
      <c r="A14" s="9" t="s">
        <v>17</v>
      </c>
      <c r="B14" s="54"/>
      <c r="C14" s="54"/>
      <c r="D14" s="54"/>
      <c r="E14" s="11"/>
      <c r="F14" s="11"/>
      <c r="G14" s="12"/>
    </row>
    <row r="15" spans="1:7" x14ac:dyDescent="0.2">
      <c r="A15" s="10" t="s">
        <v>6</v>
      </c>
      <c r="B15" s="13" t="s">
        <v>29</v>
      </c>
      <c r="C15" s="14"/>
      <c r="D15" s="14"/>
      <c r="E15" s="14"/>
      <c r="F15" s="14"/>
      <c r="G15" s="15"/>
    </row>
    <row r="16" spans="1:7" x14ac:dyDescent="0.2">
      <c r="A16" s="62">
        <v>1</v>
      </c>
      <c r="B16" s="63" t="s">
        <v>31</v>
      </c>
      <c r="C16" s="64"/>
      <c r="D16" s="65"/>
      <c r="E16" s="66"/>
      <c r="F16" s="66"/>
      <c r="G16" s="67"/>
    </row>
    <row r="17" spans="1:7" x14ac:dyDescent="0.2">
      <c r="A17" s="28" t="s">
        <v>11</v>
      </c>
      <c r="B17" s="29" t="s">
        <v>32</v>
      </c>
      <c r="C17" s="30">
        <v>250</v>
      </c>
      <c r="D17" s="31" t="s">
        <v>33</v>
      </c>
      <c r="E17" s="24"/>
      <c r="F17" s="24"/>
      <c r="G17" s="68">
        <f t="shared" ref="G17:G20" si="0">SUM(E17,F17)*C17</f>
        <v>0</v>
      </c>
    </row>
    <row r="18" spans="1:7" x14ac:dyDescent="0.2">
      <c r="A18" s="28" t="s">
        <v>26</v>
      </c>
      <c r="B18" s="29" t="s">
        <v>34</v>
      </c>
      <c r="C18" s="33">
        <v>1</v>
      </c>
      <c r="D18" s="31" t="s">
        <v>2</v>
      </c>
      <c r="E18" s="24"/>
      <c r="F18" s="32" t="s">
        <v>10</v>
      </c>
      <c r="G18" s="68">
        <f t="shared" si="0"/>
        <v>0</v>
      </c>
    </row>
    <row r="19" spans="1:7" ht="25.5" x14ac:dyDescent="0.2">
      <c r="A19" s="28" t="s">
        <v>27</v>
      </c>
      <c r="B19" s="29" t="s">
        <v>35</v>
      </c>
      <c r="C19" s="33">
        <v>10</v>
      </c>
      <c r="D19" s="31" t="s">
        <v>36</v>
      </c>
      <c r="E19" s="32" t="s">
        <v>10</v>
      </c>
      <c r="F19" s="24"/>
      <c r="G19" s="68">
        <f t="shared" si="0"/>
        <v>0</v>
      </c>
    </row>
    <row r="20" spans="1:7" x14ac:dyDescent="0.2">
      <c r="A20" s="69" t="s">
        <v>99</v>
      </c>
      <c r="B20" s="29" t="s">
        <v>100</v>
      </c>
      <c r="C20" s="33">
        <v>60</v>
      </c>
      <c r="D20" s="31" t="s">
        <v>33</v>
      </c>
      <c r="E20" s="24"/>
      <c r="F20" s="24"/>
      <c r="G20" s="70">
        <f t="shared" si="0"/>
        <v>0</v>
      </c>
    </row>
    <row r="21" spans="1:7" x14ac:dyDescent="0.2">
      <c r="A21" s="34">
        <v>2</v>
      </c>
      <c r="B21" s="35" t="s">
        <v>37</v>
      </c>
      <c r="C21" s="33"/>
      <c r="D21" s="31"/>
      <c r="E21" s="32"/>
      <c r="F21" s="32"/>
      <c r="G21" s="68"/>
    </row>
    <row r="22" spans="1:7" x14ac:dyDescent="0.2">
      <c r="A22" s="28" t="s">
        <v>12</v>
      </c>
      <c r="B22" s="29" t="s">
        <v>38</v>
      </c>
      <c r="C22" s="33">
        <v>1</v>
      </c>
      <c r="D22" s="31" t="s">
        <v>2</v>
      </c>
      <c r="E22" s="24"/>
      <c r="F22" s="32" t="s">
        <v>10</v>
      </c>
      <c r="G22" s="68">
        <f t="shared" ref="G22:G24" si="1">SUM(E22,F22)*C22</f>
        <v>0</v>
      </c>
    </row>
    <row r="23" spans="1:7" x14ac:dyDescent="0.2">
      <c r="A23" s="28" t="s">
        <v>40</v>
      </c>
      <c r="B23" s="29" t="s">
        <v>39</v>
      </c>
      <c r="C23" s="33">
        <v>1</v>
      </c>
      <c r="D23" s="31" t="s">
        <v>2</v>
      </c>
      <c r="E23" s="32" t="s">
        <v>10</v>
      </c>
      <c r="F23" s="24"/>
      <c r="G23" s="70">
        <f t="shared" si="1"/>
        <v>0</v>
      </c>
    </row>
    <row r="24" spans="1:7" x14ac:dyDescent="0.2">
      <c r="A24" s="28" t="s">
        <v>41</v>
      </c>
      <c r="B24" s="29" t="s">
        <v>42</v>
      </c>
      <c r="C24" s="33">
        <v>190</v>
      </c>
      <c r="D24" s="31" t="s">
        <v>2</v>
      </c>
      <c r="E24" s="24"/>
      <c r="F24" s="32" t="s">
        <v>10</v>
      </c>
      <c r="G24" s="70">
        <f t="shared" si="1"/>
        <v>0</v>
      </c>
    </row>
    <row r="25" spans="1:7" x14ac:dyDescent="0.2">
      <c r="A25" s="71">
        <v>3</v>
      </c>
      <c r="B25" s="72" t="s">
        <v>43</v>
      </c>
      <c r="C25" s="33"/>
      <c r="D25" s="31"/>
      <c r="E25" s="32"/>
      <c r="F25" s="32"/>
      <c r="G25" s="68"/>
    </row>
    <row r="26" spans="1:7" x14ac:dyDescent="0.2">
      <c r="A26" s="28" t="s">
        <v>44</v>
      </c>
      <c r="B26" s="29" t="s">
        <v>64</v>
      </c>
      <c r="C26" s="33">
        <v>20</v>
      </c>
      <c r="D26" s="31" t="s">
        <v>45</v>
      </c>
      <c r="E26" s="24"/>
      <c r="F26" s="24"/>
      <c r="G26" s="68">
        <f t="shared" ref="G26:G28" si="2">SUM(E26,F26)*C26</f>
        <v>0</v>
      </c>
    </row>
    <row r="27" spans="1:7" x14ac:dyDescent="0.2">
      <c r="A27" s="28" t="s">
        <v>46</v>
      </c>
      <c r="B27" s="29" t="s">
        <v>96</v>
      </c>
      <c r="C27" s="33">
        <v>2</v>
      </c>
      <c r="D27" s="31" t="s">
        <v>45</v>
      </c>
      <c r="E27" s="24"/>
      <c r="F27" s="24"/>
      <c r="G27" s="70">
        <f t="shared" si="2"/>
        <v>0</v>
      </c>
    </row>
    <row r="28" spans="1:7" x14ac:dyDescent="0.2">
      <c r="A28" s="28" t="s">
        <v>47</v>
      </c>
      <c r="B28" s="29" t="s">
        <v>185</v>
      </c>
      <c r="C28" s="33">
        <v>15</v>
      </c>
      <c r="D28" s="31" t="s">
        <v>45</v>
      </c>
      <c r="E28" s="32" t="s">
        <v>10</v>
      </c>
      <c r="F28" s="24"/>
      <c r="G28" s="70">
        <f t="shared" si="2"/>
        <v>0</v>
      </c>
    </row>
    <row r="29" spans="1:7" x14ac:dyDescent="0.2">
      <c r="A29" s="28" t="s">
        <v>48</v>
      </c>
      <c r="B29" s="29" t="s">
        <v>49</v>
      </c>
      <c r="C29" s="33">
        <v>1</v>
      </c>
      <c r="D29" s="31" t="s">
        <v>50</v>
      </c>
      <c r="E29" s="24"/>
      <c r="F29" s="24"/>
      <c r="G29" s="70">
        <f>SUM(E29,F29)*C29</f>
        <v>0</v>
      </c>
    </row>
    <row r="30" spans="1:7" x14ac:dyDescent="0.2">
      <c r="A30" s="28" t="s">
        <v>54</v>
      </c>
      <c r="B30" s="29" t="s">
        <v>56</v>
      </c>
      <c r="C30" s="30">
        <v>5</v>
      </c>
      <c r="D30" s="31" t="s">
        <v>45</v>
      </c>
      <c r="E30" s="32" t="s">
        <v>10</v>
      </c>
      <c r="F30" s="24"/>
      <c r="G30" s="70">
        <f>SUM(E30,F30)*C30</f>
        <v>0</v>
      </c>
    </row>
    <row r="31" spans="1:7" x14ac:dyDescent="0.2">
      <c r="A31" s="28" t="s">
        <v>55</v>
      </c>
      <c r="B31" s="29" t="s">
        <v>51</v>
      </c>
      <c r="C31" s="30">
        <v>6</v>
      </c>
      <c r="D31" s="31" t="s">
        <v>45</v>
      </c>
      <c r="E31" s="32" t="s">
        <v>10</v>
      </c>
      <c r="F31" s="24"/>
      <c r="G31" s="70">
        <f>SUM(E31,F31)*C31</f>
        <v>0</v>
      </c>
    </row>
    <row r="32" spans="1:7" x14ac:dyDescent="0.2">
      <c r="A32" s="28" t="s">
        <v>57</v>
      </c>
      <c r="B32" s="29" t="s">
        <v>53</v>
      </c>
      <c r="C32" s="30">
        <v>1</v>
      </c>
      <c r="D32" s="31" t="s">
        <v>52</v>
      </c>
      <c r="E32" s="24"/>
      <c r="F32" s="24"/>
      <c r="G32" s="70">
        <f>SUM(E32,F32)*C32</f>
        <v>0</v>
      </c>
    </row>
    <row r="33" spans="1:7" x14ac:dyDescent="0.2">
      <c r="A33" s="28" t="s">
        <v>58</v>
      </c>
      <c r="B33" s="73" t="s">
        <v>62</v>
      </c>
      <c r="C33" s="74">
        <v>1</v>
      </c>
      <c r="D33" s="75" t="s">
        <v>50</v>
      </c>
      <c r="E33" s="24"/>
      <c r="F33" s="24"/>
      <c r="G33" s="76">
        <f t="shared" ref="G33:G44" si="3">SUM(E33,F33)*C33</f>
        <v>0</v>
      </c>
    </row>
    <row r="34" spans="1:7" x14ac:dyDescent="0.2">
      <c r="A34" s="28" t="s">
        <v>59</v>
      </c>
      <c r="B34" s="29" t="s">
        <v>89</v>
      </c>
      <c r="C34" s="30">
        <v>5</v>
      </c>
      <c r="D34" s="31" t="s">
        <v>45</v>
      </c>
      <c r="E34" s="32" t="s">
        <v>10</v>
      </c>
      <c r="F34" s="24"/>
      <c r="G34" s="70">
        <f t="shared" si="3"/>
        <v>0</v>
      </c>
    </row>
    <row r="35" spans="1:7" x14ac:dyDescent="0.2">
      <c r="A35" s="28" t="s">
        <v>60</v>
      </c>
      <c r="B35" s="29" t="s">
        <v>63</v>
      </c>
      <c r="C35" s="30">
        <v>9</v>
      </c>
      <c r="D35" s="31" t="s">
        <v>45</v>
      </c>
      <c r="E35" s="32" t="s">
        <v>10</v>
      </c>
      <c r="F35" s="24"/>
      <c r="G35" s="70">
        <f t="shared" si="3"/>
        <v>0</v>
      </c>
    </row>
    <row r="36" spans="1:7" x14ac:dyDescent="0.2">
      <c r="A36" s="28" t="s">
        <v>61</v>
      </c>
      <c r="B36" s="29" t="s">
        <v>65</v>
      </c>
      <c r="C36" s="30">
        <v>1</v>
      </c>
      <c r="D36" s="31" t="s">
        <v>52</v>
      </c>
      <c r="E36" s="24"/>
      <c r="F36" s="24"/>
      <c r="G36" s="70">
        <f t="shared" si="3"/>
        <v>0</v>
      </c>
    </row>
    <row r="37" spans="1:7" x14ac:dyDescent="0.2">
      <c r="A37" s="28" t="s">
        <v>67</v>
      </c>
      <c r="B37" s="29" t="s">
        <v>66</v>
      </c>
      <c r="C37" s="30">
        <v>30</v>
      </c>
      <c r="D37" s="31" t="s">
        <v>45</v>
      </c>
      <c r="E37" s="32" t="s">
        <v>10</v>
      </c>
      <c r="F37" s="24"/>
      <c r="G37" s="70">
        <f t="shared" si="3"/>
        <v>0</v>
      </c>
    </row>
    <row r="38" spans="1:7" x14ac:dyDescent="0.2">
      <c r="A38" s="28" t="s">
        <v>68</v>
      </c>
      <c r="B38" s="29" t="s">
        <v>71</v>
      </c>
      <c r="C38" s="30">
        <v>15</v>
      </c>
      <c r="D38" s="31" t="s">
        <v>45</v>
      </c>
      <c r="E38" s="32" t="s">
        <v>10</v>
      </c>
      <c r="F38" s="24"/>
      <c r="G38" s="70">
        <f t="shared" si="3"/>
        <v>0</v>
      </c>
    </row>
    <row r="39" spans="1:7" x14ac:dyDescent="0.2">
      <c r="A39" s="28" t="s">
        <v>69</v>
      </c>
      <c r="B39" s="29" t="s">
        <v>88</v>
      </c>
      <c r="C39" s="30">
        <v>9</v>
      </c>
      <c r="D39" s="31" t="s">
        <v>52</v>
      </c>
      <c r="E39" s="24"/>
      <c r="F39" s="24"/>
      <c r="G39" s="70">
        <f t="shared" si="3"/>
        <v>0</v>
      </c>
    </row>
    <row r="40" spans="1:7" x14ac:dyDescent="0.2">
      <c r="A40" s="28" t="s">
        <v>70</v>
      </c>
      <c r="B40" s="29" t="s">
        <v>72</v>
      </c>
      <c r="C40" s="30">
        <v>1</v>
      </c>
      <c r="D40" s="31" t="s">
        <v>52</v>
      </c>
      <c r="E40" s="32" t="s">
        <v>10</v>
      </c>
      <c r="F40" s="24"/>
      <c r="G40" s="70">
        <f t="shared" si="3"/>
        <v>0</v>
      </c>
    </row>
    <row r="41" spans="1:7" x14ac:dyDescent="0.2">
      <c r="A41" s="28" t="s">
        <v>90</v>
      </c>
      <c r="B41" s="77" t="s">
        <v>74</v>
      </c>
      <c r="C41" s="30">
        <v>1</v>
      </c>
      <c r="D41" s="33" t="s">
        <v>73</v>
      </c>
      <c r="E41" s="24"/>
      <c r="F41" s="24"/>
      <c r="G41" s="70">
        <f t="shared" si="3"/>
        <v>0</v>
      </c>
    </row>
    <row r="42" spans="1:7" x14ac:dyDescent="0.2">
      <c r="A42" s="28" t="s">
        <v>95</v>
      </c>
      <c r="B42" s="29" t="s">
        <v>91</v>
      </c>
      <c r="C42" s="30">
        <v>10</v>
      </c>
      <c r="D42" s="31" t="s">
        <v>28</v>
      </c>
      <c r="E42" s="32" t="s">
        <v>10</v>
      </c>
      <c r="F42" s="24"/>
      <c r="G42" s="70">
        <f t="shared" si="3"/>
        <v>0</v>
      </c>
    </row>
    <row r="43" spans="1:7" ht="25.5" x14ac:dyDescent="0.2">
      <c r="A43" s="28" t="s">
        <v>97</v>
      </c>
      <c r="B43" s="29" t="s">
        <v>75</v>
      </c>
      <c r="C43" s="30">
        <v>1</v>
      </c>
      <c r="D43" s="31" t="s">
        <v>52</v>
      </c>
      <c r="E43" s="24"/>
      <c r="F43" s="24"/>
      <c r="G43" s="70">
        <f t="shared" si="3"/>
        <v>0</v>
      </c>
    </row>
    <row r="44" spans="1:7" x14ac:dyDescent="0.2">
      <c r="A44" s="28" t="s">
        <v>186</v>
      </c>
      <c r="B44" s="29" t="s">
        <v>98</v>
      </c>
      <c r="C44" s="30">
        <v>10</v>
      </c>
      <c r="D44" s="31" t="s">
        <v>33</v>
      </c>
      <c r="E44" s="24"/>
      <c r="F44" s="24"/>
      <c r="G44" s="70">
        <f t="shared" si="3"/>
        <v>0</v>
      </c>
    </row>
    <row r="45" spans="1:7" x14ac:dyDescent="0.2">
      <c r="A45" s="34">
        <v>4</v>
      </c>
      <c r="B45" s="35" t="s">
        <v>94</v>
      </c>
      <c r="C45" s="33"/>
      <c r="D45" s="31"/>
      <c r="E45" s="32"/>
      <c r="F45" s="32"/>
      <c r="G45" s="68"/>
    </row>
    <row r="46" spans="1:7" x14ac:dyDescent="0.2">
      <c r="A46" s="28" t="s">
        <v>77</v>
      </c>
      <c r="B46" s="29" t="s">
        <v>78</v>
      </c>
      <c r="C46" s="30">
        <v>250</v>
      </c>
      <c r="D46" s="31" t="s">
        <v>76</v>
      </c>
      <c r="E46" s="24"/>
      <c r="F46" s="24"/>
      <c r="G46" s="70">
        <f t="shared" ref="G46:G47" si="4">SUM(E46,F46)*C46</f>
        <v>0</v>
      </c>
    </row>
    <row r="47" spans="1:7" x14ac:dyDescent="0.2">
      <c r="A47" s="28" t="s">
        <v>93</v>
      </c>
      <c r="B47" s="29" t="s">
        <v>92</v>
      </c>
      <c r="C47" s="30">
        <v>4</v>
      </c>
      <c r="D47" s="31" t="s">
        <v>28</v>
      </c>
      <c r="E47" s="32" t="s">
        <v>10</v>
      </c>
      <c r="F47" s="24"/>
      <c r="G47" s="70">
        <f t="shared" si="4"/>
        <v>0</v>
      </c>
    </row>
    <row r="48" spans="1:7" x14ac:dyDescent="0.2">
      <c r="A48" s="34">
        <v>5</v>
      </c>
      <c r="B48" s="35" t="s">
        <v>82</v>
      </c>
      <c r="C48" s="33"/>
      <c r="D48" s="31"/>
      <c r="E48" s="32"/>
      <c r="F48" s="32"/>
      <c r="G48" s="68"/>
    </row>
    <row r="49" spans="1:7" x14ac:dyDescent="0.2">
      <c r="A49" s="28" t="s">
        <v>83</v>
      </c>
      <c r="B49" s="29" t="s">
        <v>86</v>
      </c>
      <c r="C49" s="30">
        <v>9</v>
      </c>
      <c r="D49" s="31" t="s">
        <v>33</v>
      </c>
      <c r="E49" s="32" t="s">
        <v>10</v>
      </c>
      <c r="F49" s="24"/>
      <c r="G49" s="70">
        <f t="shared" ref="G49:G51" si="5">SUMPRODUCT(E49:F49)*C49</f>
        <v>0</v>
      </c>
    </row>
    <row r="50" spans="1:7" x14ac:dyDescent="0.2">
      <c r="A50" s="28" t="s">
        <v>84</v>
      </c>
      <c r="B50" s="29" t="s">
        <v>81</v>
      </c>
      <c r="C50" s="30">
        <v>9</v>
      </c>
      <c r="D50" s="31" t="s">
        <v>45</v>
      </c>
      <c r="E50" s="24"/>
      <c r="F50" s="24"/>
      <c r="G50" s="70">
        <f t="shared" si="5"/>
        <v>0</v>
      </c>
    </row>
    <row r="51" spans="1:7" x14ac:dyDescent="0.2">
      <c r="A51" s="28" t="s">
        <v>85</v>
      </c>
      <c r="B51" s="29" t="s">
        <v>87</v>
      </c>
      <c r="C51" s="30">
        <v>5</v>
      </c>
      <c r="D51" s="31" t="s">
        <v>45</v>
      </c>
      <c r="E51" s="24"/>
      <c r="F51" s="24"/>
      <c r="G51" s="70">
        <f t="shared" si="5"/>
        <v>0</v>
      </c>
    </row>
    <row r="52" spans="1:7" x14ac:dyDescent="0.2">
      <c r="A52" s="34">
        <v>6</v>
      </c>
      <c r="B52" s="35" t="s">
        <v>101</v>
      </c>
      <c r="C52" s="30"/>
      <c r="D52" s="31"/>
      <c r="E52" s="32"/>
      <c r="F52" s="32"/>
      <c r="G52" s="70"/>
    </row>
    <row r="53" spans="1:7" x14ac:dyDescent="0.2">
      <c r="A53" s="28" t="s">
        <v>102</v>
      </c>
      <c r="B53" s="29" t="s">
        <v>103</v>
      </c>
      <c r="C53" s="30">
        <v>10</v>
      </c>
      <c r="D53" s="31" t="s">
        <v>28</v>
      </c>
      <c r="E53" s="24"/>
      <c r="F53" s="24"/>
      <c r="G53" s="70">
        <f t="shared" ref="G53:G55" si="6">SUM(E53,F53)*C53</f>
        <v>0</v>
      </c>
    </row>
    <row r="54" spans="1:7" x14ac:dyDescent="0.2">
      <c r="A54" s="28" t="s">
        <v>104</v>
      </c>
      <c r="B54" s="29" t="s">
        <v>106</v>
      </c>
      <c r="C54" s="30">
        <v>40</v>
      </c>
      <c r="D54" s="31" t="s">
        <v>45</v>
      </c>
      <c r="E54" s="24"/>
      <c r="F54" s="24"/>
      <c r="G54" s="70">
        <f t="shared" si="6"/>
        <v>0</v>
      </c>
    </row>
    <row r="55" spans="1:7" x14ac:dyDescent="0.2">
      <c r="A55" s="28" t="s">
        <v>105</v>
      </c>
      <c r="B55" s="29" t="s">
        <v>107</v>
      </c>
      <c r="C55" s="30">
        <v>2</v>
      </c>
      <c r="D55" s="31" t="s">
        <v>45</v>
      </c>
      <c r="E55" s="24"/>
      <c r="F55" s="24"/>
      <c r="G55" s="70">
        <f t="shared" si="6"/>
        <v>0</v>
      </c>
    </row>
    <row r="56" spans="1:7" x14ac:dyDescent="0.2">
      <c r="A56" s="34">
        <v>7</v>
      </c>
      <c r="B56" s="35" t="s">
        <v>115</v>
      </c>
      <c r="C56" s="30"/>
      <c r="D56" s="33"/>
      <c r="E56" s="32"/>
      <c r="F56" s="32"/>
      <c r="G56" s="76"/>
    </row>
    <row r="57" spans="1:7" x14ac:dyDescent="0.2">
      <c r="A57" s="28" t="s">
        <v>109</v>
      </c>
      <c r="B57" s="29" t="s">
        <v>108</v>
      </c>
      <c r="C57" s="30">
        <v>9</v>
      </c>
      <c r="D57" s="33" t="s">
        <v>52</v>
      </c>
      <c r="E57" s="24"/>
      <c r="F57" s="24"/>
      <c r="G57" s="76">
        <f t="shared" ref="G57:G63" si="7">SUM(E57,F57)*C57</f>
        <v>0</v>
      </c>
    </row>
    <row r="58" spans="1:7" x14ac:dyDescent="0.2">
      <c r="A58" s="28" t="s">
        <v>111</v>
      </c>
      <c r="B58" s="29" t="s">
        <v>110</v>
      </c>
      <c r="C58" s="30">
        <v>3</v>
      </c>
      <c r="D58" s="33" t="s">
        <v>45</v>
      </c>
      <c r="E58" s="24"/>
      <c r="F58" s="24"/>
      <c r="G58" s="70">
        <f t="shared" si="7"/>
        <v>0</v>
      </c>
    </row>
    <row r="59" spans="1:7" x14ac:dyDescent="0.2">
      <c r="A59" s="28" t="s">
        <v>112</v>
      </c>
      <c r="B59" s="29" t="s">
        <v>183</v>
      </c>
      <c r="C59" s="30">
        <v>7</v>
      </c>
      <c r="D59" s="33" t="s">
        <v>45</v>
      </c>
      <c r="E59" s="24"/>
      <c r="F59" s="24"/>
      <c r="G59" s="70">
        <f t="shared" si="7"/>
        <v>0</v>
      </c>
    </row>
    <row r="60" spans="1:7" x14ac:dyDescent="0.2">
      <c r="A60" s="28" t="s">
        <v>113</v>
      </c>
      <c r="B60" s="29" t="s">
        <v>193</v>
      </c>
      <c r="C60" s="30">
        <v>1</v>
      </c>
      <c r="D60" s="33" t="s">
        <v>52</v>
      </c>
      <c r="E60" s="24"/>
      <c r="F60" s="24"/>
      <c r="G60" s="70">
        <f t="shared" si="7"/>
        <v>0</v>
      </c>
    </row>
    <row r="61" spans="1:7" x14ac:dyDescent="0.2">
      <c r="A61" s="28" t="s">
        <v>117</v>
      </c>
      <c r="B61" s="29" t="s">
        <v>114</v>
      </c>
      <c r="C61" s="30">
        <v>30</v>
      </c>
      <c r="D61" s="33" t="s">
        <v>45</v>
      </c>
      <c r="E61" s="24"/>
      <c r="F61" s="24"/>
      <c r="G61" s="70">
        <f t="shared" si="7"/>
        <v>0</v>
      </c>
    </row>
    <row r="62" spans="1:7" x14ac:dyDescent="0.2">
      <c r="A62" s="28" t="s">
        <v>182</v>
      </c>
      <c r="B62" s="29" t="s">
        <v>116</v>
      </c>
      <c r="C62" s="30">
        <v>10</v>
      </c>
      <c r="D62" s="33" t="s">
        <v>45</v>
      </c>
      <c r="E62" s="24"/>
      <c r="F62" s="24"/>
      <c r="G62" s="70">
        <f t="shared" si="7"/>
        <v>0</v>
      </c>
    </row>
    <row r="63" spans="1:7" x14ac:dyDescent="0.2">
      <c r="A63" s="28" t="s">
        <v>188</v>
      </c>
      <c r="B63" s="29" t="s">
        <v>187</v>
      </c>
      <c r="C63" s="30">
        <v>40</v>
      </c>
      <c r="D63" s="33" t="s">
        <v>45</v>
      </c>
      <c r="E63" s="24"/>
      <c r="F63" s="24"/>
      <c r="G63" s="70">
        <f t="shared" si="7"/>
        <v>0</v>
      </c>
    </row>
    <row r="64" spans="1:7" x14ac:dyDescent="0.2">
      <c r="A64" s="34">
        <v>8</v>
      </c>
      <c r="B64" s="35" t="s">
        <v>118</v>
      </c>
      <c r="C64" s="30"/>
      <c r="D64" s="31"/>
      <c r="E64" s="32"/>
      <c r="F64" s="32"/>
      <c r="G64" s="70"/>
    </row>
    <row r="65" spans="1:7" x14ac:dyDescent="0.2">
      <c r="A65" s="28" t="s">
        <v>119</v>
      </c>
      <c r="B65" s="29" t="s">
        <v>189</v>
      </c>
      <c r="C65" s="30">
        <v>250</v>
      </c>
      <c r="D65" s="33" t="s">
        <v>45</v>
      </c>
      <c r="E65" s="24"/>
      <c r="F65" s="24"/>
      <c r="G65" s="70">
        <f t="shared" ref="G65:G98" si="8">SUM(E65,F65)*C65</f>
        <v>0</v>
      </c>
    </row>
    <row r="66" spans="1:7" x14ac:dyDescent="0.2">
      <c r="A66" s="28" t="s">
        <v>121</v>
      </c>
      <c r="B66" s="29" t="s">
        <v>120</v>
      </c>
      <c r="C66" s="30">
        <v>2</v>
      </c>
      <c r="D66" s="33" t="s">
        <v>45</v>
      </c>
      <c r="E66" s="24"/>
      <c r="F66" s="24"/>
      <c r="G66" s="70">
        <f t="shared" si="8"/>
        <v>0</v>
      </c>
    </row>
    <row r="67" spans="1:7" x14ac:dyDescent="0.2">
      <c r="A67" s="28" t="s">
        <v>122</v>
      </c>
      <c r="B67" s="29" t="s">
        <v>190</v>
      </c>
      <c r="C67" s="30">
        <v>50</v>
      </c>
      <c r="D67" s="33" t="s">
        <v>45</v>
      </c>
      <c r="E67" s="24"/>
      <c r="F67" s="24"/>
      <c r="G67" s="70">
        <f t="shared" si="8"/>
        <v>0</v>
      </c>
    </row>
    <row r="68" spans="1:7" x14ac:dyDescent="0.2">
      <c r="A68" s="28" t="s">
        <v>191</v>
      </c>
      <c r="B68" s="29" t="s">
        <v>192</v>
      </c>
      <c r="C68" s="30">
        <v>4</v>
      </c>
      <c r="D68" s="33" t="s">
        <v>45</v>
      </c>
      <c r="E68" s="24"/>
      <c r="F68" s="24"/>
      <c r="G68" s="70">
        <f t="shared" si="8"/>
        <v>0</v>
      </c>
    </row>
    <row r="69" spans="1:7" x14ac:dyDescent="0.2">
      <c r="A69" s="34">
        <v>9</v>
      </c>
      <c r="B69" s="35" t="s">
        <v>123</v>
      </c>
      <c r="C69" s="30"/>
      <c r="D69" s="31"/>
      <c r="E69" s="32"/>
      <c r="F69" s="32"/>
      <c r="G69" s="70"/>
    </row>
    <row r="70" spans="1:7" x14ac:dyDescent="0.2">
      <c r="A70" s="28" t="s">
        <v>156</v>
      </c>
      <c r="B70" s="29" t="s">
        <v>124</v>
      </c>
      <c r="C70" s="30">
        <v>1</v>
      </c>
      <c r="D70" s="33" t="s">
        <v>125</v>
      </c>
      <c r="E70" s="24"/>
      <c r="F70" s="24"/>
      <c r="G70" s="70">
        <f t="shared" si="8"/>
        <v>0</v>
      </c>
    </row>
    <row r="71" spans="1:7" x14ac:dyDescent="0.2">
      <c r="A71" s="28" t="s">
        <v>157</v>
      </c>
      <c r="B71" s="77" t="s">
        <v>126</v>
      </c>
      <c r="C71" s="30">
        <v>1</v>
      </c>
      <c r="D71" s="33" t="s">
        <v>127</v>
      </c>
      <c r="E71" s="24"/>
      <c r="F71" s="24"/>
      <c r="G71" s="70">
        <f t="shared" si="8"/>
        <v>0</v>
      </c>
    </row>
    <row r="72" spans="1:7" x14ac:dyDescent="0.2">
      <c r="A72" s="28" t="s">
        <v>158</v>
      </c>
      <c r="B72" s="29" t="s">
        <v>128</v>
      </c>
      <c r="C72" s="30">
        <v>52</v>
      </c>
      <c r="D72" s="33" t="s">
        <v>33</v>
      </c>
      <c r="E72" s="24"/>
      <c r="F72" s="24"/>
      <c r="G72" s="70">
        <f t="shared" si="8"/>
        <v>0</v>
      </c>
    </row>
    <row r="73" spans="1:7" x14ac:dyDescent="0.2">
      <c r="A73" s="28" t="s">
        <v>159</v>
      </c>
      <c r="B73" s="73" t="s">
        <v>129</v>
      </c>
      <c r="C73" s="74">
        <v>2</v>
      </c>
      <c r="D73" s="75" t="s">
        <v>130</v>
      </c>
      <c r="E73" s="24"/>
      <c r="F73" s="24"/>
      <c r="G73" s="70">
        <f t="shared" si="8"/>
        <v>0</v>
      </c>
    </row>
    <row r="74" spans="1:7" x14ac:dyDescent="0.2">
      <c r="A74" s="28" t="s">
        <v>160</v>
      </c>
      <c r="B74" s="73" t="s">
        <v>131</v>
      </c>
      <c r="C74" s="74">
        <v>1</v>
      </c>
      <c r="D74" s="33" t="s">
        <v>127</v>
      </c>
      <c r="E74" s="24"/>
      <c r="F74" s="24"/>
      <c r="G74" s="70">
        <f t="shared" si="8"/>
        <v>0</v>
      </c>
    </row>
    <row r="75" spans="1:7" x14ac:dyDescent="0.2">
      <c r="A75" s="28" t="s">
        <v>161</v>
      </c>
      <c r="B75" s="73" t="s">
        <v>132</v>
      </c>
      <c r="C75" s="74"/>
      <c r="D75" s="78"/>
      <c r="E75" s="32"/>
      <c r="F75" s="32"/>
      <c r="G75" s="70"/>
    </row>
    <row r="76" spans="1:7" x14ac:dyDescent="0.2">
      <c r="A76" s="28" t="s">
        <v>194</v>
      </c>
      <c r="B76" s="73" t="s">
        <v>133</v>
      </c>
      <c r="C76" s="74">
        <v>1</v>
      </c>
      <c r="D76" s="33" t="s">
        <v>127</v>
      </c>
      <c r="E76" s="24"/>
      <c r="F76" s="24"/>
      <c r="G76" s="70">
        <f t="shared" si="8"/>
        <v>0</v>
      </c>
    </row>
    <row r="77" spans="1:7" x14ac:dyDescent="0.2">
      <c r="A77" s="28" t="s">
        <v>195</v>
      </c>
      <c r="B77" s="73" t="s">
        <v>134</v>
      </c>
      <c r="C77" s="74">
        <v>9</v>
      </c>
      <c r="D77" s="33" t="s">
        <v>127</v>
      </c>
      <c r="E77" s="24"/>
      <c r="F77" s="24"/>
      <c r="G77" s="70">
        <f t="shared" si="8"/>
        <v>0</v>
      </c>
    </row>
    <row r="78" spans="1:7" x14ac:dyDescent="0.2">
      <c r="A78" s="28" t="s">
        <v>196</v>
      </c>
      <c r="B78" s="73" t="s">
        <v>135</v>
      </c>
      <c r="C78" s="74">
        <v>9</v>
      </c>
      <c r="D78" s="33" t="s">
        <v>127</v>
      </c>
      <c r="E78" s="24"/>
      <c r="F78" s="24"/>
      <c r="G78" s="70">
        <f t="shared" si="8"/>
        <v>0</v>
      </c>
    </row>
    <row r="79" spans="1:7" x14ac:dyDescent="0.2">
      <c r="A79" s="28" t="s">
        <v>162</v>
      </c>
      <c r="B79" s="73" t="s">
        <v>136</v>
      </c>
      <c r="C79" s="74"/>
      <c r="D79" s="78"/>
      <c r="E79" s="32"/>
      <c r="F79" s="32"/>
      <c r="G79" s="70"/>
    </row>
    <row r="80" spans="1:7" x14ac:dyDescent="0.2">
      <c r="A80" s="28" t="s">
        <v>163</v>
      </c>
      <c r="B80" s="73" t="s">
        <v>137</v>
      </c>
      <c r="C80" s="74">
        <v>2</v>
      </c>
      <c r="D80" s="33" t="s">
        <v>127</v>
      </c>
      <c r="E80" s="24"/>
      <c r="F80" s="24"/>
      <c r="G80" s="70">
        <f t="shared" si="8"/>
        <v>0</v>
      </c>
    </row>
    <row r="81" spans="1:7" x14ac:dyDescent="0.2">
      <c r="A81" s="28" t="s">
        <v>164</v>
      </c>
      <c r="B81" s="73" t="s">
        <v>138</v>
      </c>
      <c r="C81" s="74">
        <v>20</v>
      </c>
      <c r="D81" s="33" t="s">
        <v>127</v>
      </c>
      <c r="E81" s="24"/>
      <c r="F81" s="24"/>
      <c r="G81" s="70">
        <f t="shared" si="8"/>
        <v>0</v>
      </c>
    </row>
    <row r="82" spans="1:7" x14ac:dyDescent="0.2">
      <c r="A82" s="28" t="s">
        <v>165</v>
      </c>
      <c r="B82" s="73" t="s">
        <v>139</v>
      </c>
      <c r="C82" s="74">
        <v>1</v>
      </c>
      <c r="D82" s="33" t="s">
        <v>127</v>
      </c>
      <c r="E82" s="24"/>
      <c r="F82" s="24"/>
      <c r="G82" s="70">
        <f t="shared" si="8"/>
        <v>0</v>
      </c>
    </row>
    <row r="83" spans="1:7" x14ac:dyDescent="0.2">
      <c r="A83" s="28" t="s">
        <v>197</v>
      </c>
      <c r="B83" s="73" t="s">
        <v>140</v>
      </c>
      <c r="C83" s="74">
        <v>1</v>
      </c>
      <c r="D83" s="33" t="s">
        <v>127</v>
      </c>
      <c r="E83" s="24"/>
      <c r="F83" s="24"/>
      <c r="G83" s="70">
        <f t="shared" si="8"/>
        <v>0</v>
      </c>
    </row>
    <row r="84" spans="1:7" x14ac:dyDescent="0.2">
      <c r="A84" s="28" t="s">
        <v>198</v>
      </c>
      <c r="B84" s="73" t="s">
        <v>141</v>
      </c>
      <c r="C84" s="74">
        <v>2</v>
      </c>
      <c r="D84" s="33" t="s">
        <v>127</v>
      </c>
      <c r="E84" s="24"/>
      <c r="F84" s="24"/>
      <c r="G84" s="70">
        <f t="shared" si="8"/>
        <v>0</v>
      </c>
    </row>
    <row r="85" spans="1:7" x14ac:dyDescent="0.2">
      <c r="A85" s="28" t="s">
        <v>199</v>
      </c>
      <c r="B85" s="73" t="s">
        <v>142</v>
      </c>
      <c r="C85" s="74">
        <v>5</v>
      </c>
      <c r="D85" s="33" t="s">
        <v>127</v>
      </c>
      <c r="E85" s="24"/>
      <c r="F85" s="24"/>
      <c r="G85" s="70">
        <f t="shared" si="8"/>
        <v>0</v>
      </c>
    </row>
    <row r="86" spans="1:7" x14ac:dyDescent="0.2">
      <c r="A86" s="28" t="s">
        <v>166</v>
      </c>
      <c r="B86" s="73" t="s">
        <v>143</v>
      </c>
      <c r="C86" s="74">
        <v>1</v>
      </c>
      <c r="D86" s="78" t="s">
        <v>130</v>
      </c>
      <c r="E86" s="24"/>
      <c r="F86" s="24"/>
      <c r="G86" s="70">
        <f t="shared" si="8"/>
        <v>0</v>
      </c>
    </row>
    <row r="87" spans="1:7" x14ac:dyDescent="0.2">
      <c r="A87" s="28" t="s">
        <v>167</v>
      </c>
      <c r="B87" s="73" t="s">
        <v>144</v>
      </c>
      <c r="C87" s="74"/>
      <c r="D87" s="78"/>
      <c r="E87" s="32"/>
      <c r="F87" s="32"/>
      <c r="G87" s="70"/>
    </row>
    <row r="88" spans="1:7" x14ac:dyDescent="0.2">
      <c r="A88" s="28" t="s">
        <v>200</v>
      </c>
      <c r="B88" s="73" t="s">
        <v>145</v>
      </c>
      <c r="C88" s="74">
        <v>1</v>
      </c>
      <c r="D88" s="33" t="s">
        <v>127</v>
      </c>
      <c r="E88" s="24"/>
      <c r="F88" s="24"/>
      <c r="G88" s="70">
        <f t="shared" si="8"/>
        <v>0</v>
      </c>
    </row>
    <row r="89" spans="1:7" ht="25.5" x14ac:dyDescent="0.2">
      <c r="A89" s="28" t="s">
        <v>201</v>
      </c>
      <c r="B89" s="73" t="s">
        <v>146</v>
      </c>
      <c r="C89" s="74">
        <v>9</v>
      </c>
      <c r="D89" s="33" t="s">
        <v>127</v>
      </c>
      <c r="E89" s="24"/>
      <c r="F89" s="24"/>
      <c r="G89" s="70">
        <f t="shared" si="8"/>
        <v>0</v>
      </c>
    </row>
    <row r="90" spans="1:7" x14ac:dyDescent="0.2">
      <c r="A90" s="28" t="s">
        <v>168</v>
      </c>
      <c r="B90" s="73" t="s">
        <v>147</v>
      </c>
      <c r="C90" s="74"/>
      <c r="D90" s="78"/>
      <c r="E90" s="32"/>
      <c r="F90" s="32"/>
      <c r="G90" s="70"/>
    </row>
    <row r="91" spans="1:7" x14ac:dyDescent="0.2">
      <c r="A91" s="28" t="s">
        <v>169</v>
      </c>
      <c r="B91" s="73" t="s">
        <v>148</v>
      </c>
      <c r="C91" s="74">
        <v>7</v>
      </c>
      <c r="D91" s="33" t="s">
        <v>127</v>
      </c>
      <c r="E91" s="24"/>
      <c r="F91" s="24"/>
      <c r="G91" s="70">
        <f t="shared" si="8"/>
        <v>0</v>
      </c>
    </row>
    <row r="92" spans="1:7" x14ac:dyDescent="0.2">
      <c r="A92" s="28" t="s">
        <v>170</v>
      </c>
      <c r="B92" s="73" t="s">
        <v>149</v>
      </c>
      <c r="C92" s="74">
        <v>9</v>
      </c>
      <c r="D92" s="33" t="s">
        <v>127</v>
      </c>
      <c r="E92" s="24"/>
      <c r="F92" s="24"/>
      <c r="G92" s="70">
        <f t="shared" si="8"/>
        <v>0</v>
      </c>
    </row>
    <row r="93" spans="1:7" x14ac:dyDescent="0.2">
      <c r="A93" s="28" t="s">
        <v>202</v>
      </c>
      <c r="B93" s="73" t="s">
        <v>150</v>
      </c>
      <c r="C93" s="74">
        <v>2</v>
      </c>
      <c r="D93" s="33" t="s">
        <v>127</v>
      </c>
      <c r="E93" s="24"/>
      <c r="F93" s="24"/>
      <c r="G93" s="70">
        <f t="shared" si="8"/>
        <v>0</v>
      </c>
    </row>
    <row r="94" spans="1:7" x14ac:dyDescent="0.2">
      <c r="A94" s="28" t="s">
        <v>171</v>
      </c>
      <c r="B94" s="73" t="s">
        <v>151</v>
      </c>
      <c r="C94" s="74"/>
      <c r="D94" s="33"/>
      <c r="E94" s="32"/>
      <c r="F94" s="32"/>
      <c r="G94" s="70"/>
    </row>
    <row r="95" spans="1:7" x14ac:dyDescent="0.2">
      <c r="A95" s="28" t="s">
        <v>172</v>
      </c>
      <c r="B95" s="73" t="s">
        <v>152</v>
      </c>
      <c r="C95" s="74">
        <v>1</v>
      </c>
      <c r="D95" s="33" t="s">
        <v>127</v>
      </c>
      <c r="E95" s="24"/>
      <c r="F95" s="24"/>
      <c r="G95" s="70">
        <f t="shared" si="8"/>
        <v>0</v>
      </c>
    </row>
    <row r="96" spans="1:7" x14ac:dyDescent="0.2">
      <c r="A96" s="28" t="s">
        <v>173</v>
      </c>
      <c r="B96" s="73" t="s">
        <v>153</v>
      </c>
      <c r="C96" s="74">
        <v>12</v>
      </c>
      <c r="D96" s="33" t="s">
        <v>127</v>
      </c>
      <c r="E96" s="24"/>
      <c r="F96" s="24"/>
      <c r="G96" s="70">
        <f t="shared" si="8"/>
        <v>0</v>
      </c>
    </row>
    <row r="97" spans="1:7" x14ac:dyDescent="0.2">
      <c r="A97" s="28" t="s">
        <v>174</v>
      </c>
      <c r="B97" s="73" t="s">
        <v>154</v>
      </c>
      <c r="C97" s="74">
        <v>10</v>
      </c>
      <c r="D97" s="33" t="s">
        <v>127</v>
      </c>
      <c r="E97" s="24"/>
      <c r="F97" s="24"/>
      <c r="G97" s="70">
        <f t="shared" si="8"/>
        <v>0</v>
      </c>
    </row>
    <row r="98" spans="1:7" x14ac:dyDescent="0.2">
      <c r="A98" s="28" t="s">
        <v>175</v>
      </c>
      <c r="B98" s="73" t="s">
        <v>155</v>
      </c>
      <c r="C98" s="74">
        <v>1</v>
      </c>
      <c r="D98" s="33" t="s">
        <v>130</v>
      </c>
      <c r="E98" s="24"/>
      <c r="F98" s="24"/>
      <c r="G98" s="70">
        <f t="shared" si="8"/>
        <v>0</v>
      </c>
    </row>
    <row r="99" spans="1:7" x14ac:dyDescent="0.2">
      <c r="A99" s="34">
        <v>10</v>
      </c>
      <c r="B99" s="35" t="s">
        <v>177</v>
      </c>
      <c r="C99" s="30"/>
      <c r="D99" s="33"/>
      <c r="E99" s="32"/>
      <c r="F99" s="32"/>
      <c r="G99" s="70"/>
    </row>
    <row r="100" spans="1:7" ht="25.5" x14ac:dyDescent="0.2">
      <c r="A100" s="28" t="s">
        <v>179</v>
      </c>
      <c r="B100" s="29" t="s">
        <v>178</v>
      </c>
      <c r="C100" s="30">
        <v>30</v>
      </c>
      <c r="D100" s="33" t="s">
        <v>45</v>
      </c>
      <c r="E100" s="24"/>
      <c r="F100" s="24"/>
      <c r="G100" s="70">
        <f t="shared" ref="G100" si="9">SUM(E100,F100)*C100</f>
        <v>0</v>
      </c>
    </row>
    <row r="101" spans="1:7" x14ac:dyDescent="0.2">
      <c r="A101" s="28" t="s">
        <v>181</v>
      </c>
      <c r="B101" s="73" t="s">
        <v>180</v>
      </c>
      <c r="C101" s="74">
        <v>15</v>
      </c>
      <c r="D101" s="78" t="s">
        <v>45</v>
      </c>
      <c r="E101" s="79"/>
      <c r="F101" s="79"/>
      <c r="G101" s="76">
        <f>SUM(E101,F101)*C101</f>
        <v>0</v>
      </c>
    </row>
    <row r="102" spans="1:7" x14ac:dyDescent="0.2">
      <c r="A102" s="28" t="s">
        <v>184</v>
      </c>
      <c r="B102" s="29" t="s">
        <v>203</v>
      </c>
      <c r="C102" s="30">
        <v>9</v>
      </c>
      <c r="D102" s="33" t="s">
        <v>45</v>
      </c>
      <c r="E102" s="24"/>
      <c r="F102" s="32" t="s">
        <v>10</v>
      </c>
      <c r="G102" s="70">
        <f t="shared" ref="G102" si="10">SUM(E102,F102)*C102</f>
        <v>0</v>
      </c>
    </row>
    <row r="103" spans="1:7" x14ac:dyDescent="0.2">
      <c r="A103" s="34">
        <v>11</v>
      </c>
      <c r="B103" s="35" t="s">
        <v>80</v>
      </c>
      <c r="C103" s="30"/>
      <c r="D103" s="31"/>
      <c r="E103" s="32"/>
      <c r="F103" s="32"/>
      <c r="G103" s="68"/>
    </row>
    <row r="104" spans="1:7" x14ac:dyDescent="0.2">
      <c r="A104" s="36"/>
      <c r="B104" s="80" t="s">
        <v>176</v>
      </c>
      <c r="C104" s="81">
        <v>300</v>
      </c>
      <c r="D104" s="82" t="s">
        <v>45</v>
      </c>
      <c r="E104" s="25"/>
      <c r="F104" s="25"/>
      <c r="G104" s="83">
        <f t="shared" ref="G104" si="11">SUM(E104,F104)*C104</f>
        <v>0</v>
      </c>
    </row>
    <row r="105" spans="1:7" ht="15.75" thickBot="1" x14ac:dyDescent="0.25">
      <c r="A105" s="37"/>
      <c r="B105" s="43" t="s">
        <v>79</v>
      </c>
      <c r="C105" s="43"/>
      <c r="D105" s="43"/>
      <c r="E105" s="40">
        <f>SUMPRODUCT(E16:E104,C16:C104)</f>
        <v>0</v>
      </c>
      <c r="F105" s="40">
        <f>SUMPRODUCT(F16:F104,C16:C104)</f>
        <v>0</v>
      </c>
      <c r="G105" s="38">
        <f>SUM(G16:G104)</f>
        <v>0</v>
      </c>
    </row>
    <row r="106" spans="1:7" x14ac:dyDescent="0.2">
      <c r="A106" s="84" t="s">
        <v>295</v>
      </c>
      <c r="B106" s="85" t="s">
        <v>205</v>
      </c>
      <c r="C106" s="86"/>
      <c r="D106" s="86"/>
      <c r="E106" s="86"/>
      <c r="F106" s="86"/>
      <c r="G106" s="86"/>
    </row>
    <row r="107" spans="1:7" x14ac:dyDescent="0.2">
      <c r="A107" s="62" t="s">
        <v>206</v>
      </c>
      <c r="B107" s="63" t="s">
        <v>207</v>
      </c>
      <c r="C107" s="64"/>
      <c r="D107" s="65"/>
      <c r="E107" s="66"/>
      <c r="F107" s="66"/>
      <c r="G107" s="67"/>
    </row>
    <row r="108" spans="1:7" x14ac:dyDescent="0.2">
      <c r="A108" s="28" t="s">
        <v>11</v>
      </c>
      <c r="B108" s="73" t="s">
        <v>208</v>
      </c>
      <c r="C108" s="74">
        <v>200</v>
      </c>
      <c r="D108" s="33" t="s">
        <v>209</v>
      </c>
      <c r="E108" s="24"/>
      <c r="F108" s="24"/>
      <c r="G108" s="70">
        <f t="shared" ref="G108:G111" si="12">SUM(E108:F108)*C108</f>
        <v>0</v>
      </c>
    </row>
    <row r="109" spans="1:7" x14ac:dyDescent="0.2">
      <c r="A109" s="28" t="s">
        <v>26</v>
      </c>
      <c r="B109" s="73" t="s">
        <v>210</v>
      </c>
      <c r="C109" s="74">
        <v>300</v>
      </c>
      <c r="D109" s="33" t="s">
        <v>209</v>
      </c>
      <c r="E109" s="24"/>
      <c r="F109" s="24"/>
      <c r="G109" s="70">
        <f t="shared" si="12"/>
        <v>0</v>
      </c>
    </row>
    <row r="110" spans="1:7" x14ac:dyDescent="0.2">
      <c r="A110" s="28" t="s">
        <v>27</v>
      </c>
      <c r="B110" s="73" t="s">
        <v>211</v>
      </c>
      <c r="C110" s="74">
        <v>9</v>
      </c>
      <c r="D110" s="33" t="s">
        <v>125</v>
      </c>
      <c r="E110" s="24"/>
      <c r="F110" s="24"/>
      <c r="G110" s="70">
        <f t="shared" si="12"/>
        <v>0</v>
      </c>
    </row>
    <row r="111" spans="1:7" ht="25.5" x14ac:dyDescent="0.2">
      <c r="A111" s="28" t="s">
        <v>99</v>
      </c>
      <c r="B111" s="73" t="s">
        <v>212</v>
      </c>
      <c r="C111" s="74">
        <v>20</v>
      </c>
      <c r="D111" s="33" t="s">
        <v>209</v>
      </c>
      <c r="E111" s="24"/>
      <c r="F111" s="24"/>
      <c r="G111" s="70">
        <f t="shared" si="12"/>
        <v>0</v>
      </c>
    </row>
    <row r="112" spans="1:7" x14ac:dyDescent="0.2">
      <c r="A112" s="28" t="s">
        <v>213</v>
      </c>
      <c r="B112" s="73" t="s">
        <v>214</v>
      </c>
      <c r="C112" s="74">
        <v>10</v>
      </c>
      <c r="D112" s="33" t="s">
        <v>125</v>
      </c>
      <c r="E112" s="24"/>
      <c r="F112" s="24"/>
      <c r="G112" s="70">
        <f t="shared" ref="G112" si="13">SUM(E112:F112)*C112</f>
        <v>0</v>
      </c>
    </row>
    <row r="113" spans="1:7" x14ac:dyDescent="0.2">
      <c r="A113" s="34" t="s">
        <v>215</v>
      </c>
      <c r="B113" s="35" t="s">
        <v>216</v>
      </c>
      <c r="C113" s="30"/>
      <c r="D113" s="33"/>
      <c r="E113" s="32"/>
      <c r="F113" s="32"/>
      <c r="G113" s="70"/>
    </row>
    <row r="114" spans="1:7" ht="25.5" x14ac:dyDescent="0.2">
      <c r="A114" s="28" t="s">
        <v>12</v>
      </c>
      <c r="B114" s="73" t="s">
        <v>217</v>
      </c>
      <c r="C114" s="74">
        <v>4</v>
      </c>
      <c r="D114" s="33" t="s">
        <v>125</v>
      </c>
      <c r="E114" s="24"/>
      <c r="F114" s="24"/>
      <c r="G114" s="70">
        <f t="shared" ref="G114:G115" si="14">SUM(E114:F114)*C114</f>
        <v>0</v>
      </c>
    </row>
    <row r="115" spans="1:7" ht="25.5" x14ac:dyDescent="0.2">
      <c r="A115" s="28" t="s">
        <v>40</v>
      </c>
      <c r="B115" s="73" t="s">
        <v>218</v>
      </c>
      <c r="C115" s="74">
        <v>10</v>
      </c>
      <c r="D115" s="33" t="s">
        <v>125</v>
      </c>
      <c r="E115" s="24"/>
      <c r="F115" s="24"/>
      <c r="G115" s="70">
        <f t="shared" si="14"/>
        <v>0</v>
      </c>
    </row>
    <row r="116" spans="1:7" x14ac:dyDescent="0.2">
      <c r="A116" s="34" t="s">
        <v>219</v>
      </c>
      <c r="B116" s="35" t="s">
        <v>220</v>
      </c>
      <c r="C116" s="30"/>
      <c r="D116" s="33"/>
      <c r="E116" s="32"/>
      <c r="F116" s="32"/>
      <c r="G116" s="70"/>
    </row>
    <row r="117" spans="1:7" x14ac:dyDescent="0.2">
      <c r="A117" s="28" t="s">
        <v>44</v>
      </c>
      <c r="B117" s="73" t="s">
        <v>208</v>
      </c>
      <c r="C117" s="74">
        <v>200</v>
      </c>
      <c r="D117" s="33" t="s">
        <v>209</v>
      </c>
      <c r="E117" s="24"/>
      <c r="F117" s="24"/>
      <c r="G117" s="70">
        <f t="shared" ref="G117:G137" si="15">SUM(E117:F117)*C117</f>
        <v>0</v>
      </c>
    </row>
    <row r="118" spans="1:7" x14ac:dyDescent="0.2">
      <c r="A118" s="28" t="s">
        <v>46</v>
      </c>
      <c r="B118" s="73" t="s">
        <v>221</v>
      </c>
      <c r="C118" s="74">
        <v>7</v>
      </c>
      <c r="D118" s="33" t="s">
        <v>125</v>
      </c>
      <c r="E118" s="24"/>
      <c r="F118" s="24"/>
      <c r="G118" s="70">
        <f t="shared" si="15"/>
        <v>0</v>
      </c>
    </row>
    <row r="119" spans="1:7" ht="25.5" x14ac:dyDescent="0.2">
      <c r="A119" s="28" t="s">
        <v>47</v>
      </c>
      <c r="B119" s="73" t="s">
        <v>212</v>
      </c>
      <c r="C119" s="74">
        <v>50</v>
      </c>
      <c r="D119" s="33" t="s">
        <v>209</v>
      </c>
      <c r="E119" s="24"/>
      <c r="F119" s="24"/>
      <c r="G119" s="70">
        <f t="shared" si="15"/>
        <v>0</v>
      </c>
    </row>
    <row r="120" spans="1:7" x14ac:dyDescent="0.2">
      <c r="A120" s="28" t="s">
        <v>48</v>
      </c>
      <c r="B120" s="73" t="s">
        <v>211</v>
      </c>
      <c r="C120" s="74">
        <v>27</v>
      </c>
      <c r="D120" s="33" t="s">
        <v>125</v>
      </c>
      <c r="E120" s="24"/>
      <c r="F120" s="24"/>
      <c r="G120" s="70">
        <f t="shared" si="15"/>
        <v>0</v>
      </c>
    </row>
    <row r="121" spans="1:7" ht="25.5" x14ac:dyDescent="0.2">
      <c r="A121" s="28" t="s">
        <v>54</v>
      </c>
      <c r="B121" s="73" t="s">
        <v>222</v>
      </c>
      <c r="C121" s="74">
        <v>2</v>
      </c>
      <c r="D121" s="33" t="s">
        <v>125</v>
      </c>
      <c r="E121" s="24"/>
      <c r="F121" s="24"/>
      <c r="G121" s="70">
        <f t="shared" si="15"/>
        <v>0</v>
      </c>
    </row>
    <row r="122" spans="1:7" x14ac:dyDescent="0.2">
      <c r="A122" s="28" t="s">
        <v>55</v>
      </c>
      <c r="B122" s="73" t="s">
        <v>223</v>
      </c>
      <c r="C122" s="74">
        <v>15</v>
      </c>
      <c r="D122" s="33" t="s">
        <v>209</v>
      </c>
      <c r="E122" s="24"/>
      <c r="F122" s="24"/>
      <c r="G122" s="70">
        <f t="shared" si="15"/>
        <v>0</v>
      </c>
    </row>
    <row r="123" spans="1:7" x14ac:dyDescent="0.2">
      <c r="A123" s="28" t="s">
        <v>57</v>
      </c>
      <c r="B123" s="73" t="s">
        <v>224</v>
      </c>
      <c r="C123" s="74">
        <v>15</v>
      </c>
      <c r="D123" s="33" t="s">
        <v>209</v>
      </c>
      <c r="E123" s="24"/>
      <c r="F123" s="24"/>
      <c r="G123" s="70">
        <f t="shared" si="15"/>
        <v>0</v>
      </c>
    </row>
    <row r="124" spans="1:7" x14ac:dyDescent="0.2">
      <c r="A124" s="28" t="s">
        <v>58</v>
      </c>
      <c r="B124" s="73" t="s">
        <v>225</v>
      </c>
      <c r="C124" s="74">
        <v>12</v>
      </c>
      <c r="D124" s="33" t="s">
        <v>125</v>
      </c>
      <c r="E124" s="24"/>
      <c r="F124" s="24"/>
      <c r="G124" s="70">
        <f t="shared" si="15"/>
        <v>0</v>
      </c>
    </row>
    <row r="125" spans="1:7" x14ac:dyDescent="0.2">
      <c r="A125" s="28" t="s">
        <v>59</v>
      </c>
      <c r="B125" s="73" t="s">
        <v>226</v>
      </c>
      <c r="C125" s="74">
        <v>20</v>
      </c>
      <c r="D125" s="33" t="s">
        <v>209</v>
      </c>
      <c r="E125" s="24"/>
      <c r="F125" s="24"/>
      <c r="G125" s="70">
        <f t="shared" si="15"/>
        <v>0</v>
      </c>
    </row>
    <row r="126" spans="1:7" x14ac:dyDescent="0.2">
      <c r="A126" s="28" t="s">
        <v>60</v>
      </c>
      <c r="B126" s="73" t="s">
        <v>214</v>
      </c>
      <c r="C126" s="74">
        <v>10</v>
      </c>
      <c r="D126" s="33" t="s">
        <v>125</v>
      </c>
      <c r="E126" s="24"/>
      <c r="F126" s="24"/>
      <c r="G126" s="70">
        <f t="shared" si="15"/>
        <v>0</v>
      </c>
    </row>
    <row r="127" spans="1:7" ht="25.5" x14ac:dyDescent="0.2">
      <c r="A127" s="28" t="s">
        <v>61</v>
      </c>
      <c r="B127" s="73" t="s">
        <v>227</v>
      </c>
      <c r="C127" s="74">
        <v>5</v>
      </c>
      <c r="D127" s="33" t="s">
        <v>125</v>
      </c>
      <c r="E127" s="24"/>
      <c r="F127" s="24"/>
      <c r="G127" s="70">
        <f t="shared" si="15"/>
        <v>0</v>
      </c>
    </row>
    <row r="128" spans="1:7" ht="25.5" x14ac:dyDescent="0.2">
      <c r="A128" s="28" t="s">
        <v>67</v>
      </c>
      <c r="B128" s="73" t="s">
        <v>228</v>
      </c>
      <c r="C128" s="74">
        <v>7</v>
      </c>
      <c r="D128" s="33" t="s">
        <v>125</v>
      </c>
      <c r="E128" s="24"/>
      <c r="F128" s="24"/>
      <c r="G128" s="70">
        <f t="shared" si="15"/>
        <v>0</v>
      </c>
    </row>
    <row r="129" spans="1:7" x14ac:dyDescent="0.2">
      <c r="A129" s="28" t="s">
        <v>68</v>
      </c>
      <c r="B129" s="73" t="s">
        <v>229</v>
      </c>
      <c r="C129" s="74">
        <v>2</v>
      </c>
      <c r="D129" s="33" t="s">
        <v>125</v>
      </c>
      <c r="E129" s="24"/>
      <c r="F129" s="24"/>
      <c r="G129" s="70">
        <f t="shared" si="15"/>
        <v>0</v>
      </c>
    </row>
    <row r="130" spans="1:7" x14ac:dyDescent="0.2">
      <c r="A130" s="28" t="s">
        <v>69</v>
      </c>
      <c r="B130" s="73" t="s">
        <v>230</v>
      </c>
      <c r="C130" s="74">
        <v>7</v>
      </c>
      <c r="D130" s="33" t="s">
        <v>125</v>
      </c>
      <c r="E130" s="24"/>
      <c r="F130" s="24"/>
      <c r="G130" s="70">
        <f t="shared" si="15"/>
        <v>0</v>
      </c>
    </row>
    <row r="131" spans="1:7" x14ac:dyDescent="0.2">
      <c r="A131" s="28" t="s">
        <v>70</v>
      </c>
      <c r="B131" s="73" t="s">
        <v>231</v>
      </c>
      <c r="C131" s="74">
        <v>15</v>
      </c>
      <c r="D131" s="33" t="s">
        <v>125</v>
      </c>
      <c r="E131" s="24"/>
      <c r="F131" s="24"/>
      <c r="G131" s="70">
        <f t="shared" si="15"/>
        <v>0</v>
      </c>
    </row>
    <row r="132" spans="1:7" x14ac:dyDescent="0.2">
      <c r="A132" s="28" t="s">
        <v>90</v>
      </c>
      <c r="B132" s="73" t="s">
        <v>232</v>
      </c>
      <c r="C132" s="74">
        <v>450</v>
      </c>
      <c r="D132" s="33" t="s">
        <v>209</v>
      </c>
      <c r="E132" s="24"/>
      <c r="F132" s="24"/>
      <c r="G132" s="70">
        <f t="shared" si="15"/>
        <v>0</v>
      </c>
    </row>
    <row r="133" spans="1:7" ht="38.25" x14ac:dyDescent="0.2">
      <c r="A133" s="28" t="s">
        <v>95</v>
      </c>
      <c r="B133" s="73" t="s">
        <v>233</v>
      </c>
      <c r="C133" s="74">
        <v>2</v>
      </c>
      <c r="D133" s="33" t="s">
        <v>125</v>
      </c>
      <c r="E133" s="24"/>
      <c r="F133" s="24"/>
      <c r="G133" s="70">
        <f t="shared" si="15"/>
        <v>0</v>
      </c>
    </row>
    <row r="134" spans="1:7" x14ac:dyDescent="0.2">
      <c r="A134" s="28" t="s">
        <v>97</v>
      </c>
      <c r="B134" s="73" t="s">
        <v>234</v>
      </c>
      <c r="C134" s="74">
        <v>50</v>
      </c>
      <c r="D134" s="33" t="s">
        <v>209</v>
      </c>
      <c r="E134" s="24"/>
      <c r="F134" s="24"/>
      <c r="G134" s="70">
        <f t="shared" si="15"/>
        <v>0</v>
      </c>
    </row>
    <row r="135" spans="1:7" ht="38.25" x14ac:dyDescent="0.2">
      <c r="A135" s="28" t="s">
        <v>186</v>
      </c>
      <c r="B135" s="73" t="s">
        <v>235</v>
      </c>
      <c r="C135" s="74">
        <v>40</v>
      </c>
      <c r="D135" s="33" t="s">
        <v>209</v>
      </c>
      <c r="E135" s="24"/>
      <c r="F135" s="24"/>
      <c r="G135" s="70">
        <f t="shared" si="15"/>
        <v>0</v>
      </c>
    </row>
    <row r="136" spans="1:7" x14ac:dyDescent="0.2">
      <c r="A136" s="28" t="s">
        <v>236</v>
      </c>
      <c r="B136" s="73" t="s">
        <v>237</v>
      </c>
      <c r="C136" s="74">
        <v>5</v>
      </c>
      <c r="D136" s="33" t="s">
        <v>125</v>
      </c>
      <c r="E136" s="24"/>
      <c r="F136" s="24"/>
      <c r="G136" s="70">
        <f t="shared" si="15"/>
        <v>0</v>
      </c>
    </row>
    <row r="137" spans="1:7" x14ac:dyDescent="0.2">
      <c r="A137" s="28" t="s">
        <v>238</v>
      </c>
      <c r="B137" s="73" t="s">
        <v>239</v>
      </c>
      <c r="C137" s="74">
        <v>2</v>
      </c>
      <c r="D137" s="33" t="s">
        <v>209</v>
      </c>
      <c r="E137" s="24"/>
      <c r="F137" s="24"/>
      <c r="G137" s="70">
        <f t="shared" si="15"/>
        <v>0</v>
      </c>
    </row>
    <row r="138" spans="1:7" x14ac:dyDescent="0.2">
      <c r="A138" s="34" t="s">
        <v>240</v>
      </c>
      <c r="B138" s="35" t="s">
        <v>241</v>
      </c>
      <c r="C138" s="30"/>
      <c r="D138" s="33"/>
      <c r="E138" s="32"/>
      <c r="F138" s="32"/>
      <c r="G138" s="70"/>
    </row>
    <row r="139" spans="1:7" x14ac:dyDescent="0.2">
      <c r="A139" s="28" t="s">
        <v>77</v>
      </c>
      <c r="B139" s="73" t="s">
        <v>242</v>
      </c>
      <c r="C139" s="74">
        <v>1</v>
      </c>
      <c r="D139" s="33" t="s">
        <v>209</v>
      </c>
      <c r="E139" s="24"/>
      <c r="F139" s="24"/>
      <c r="G139" s="70">
        <f>SUM(E139,F139)*C139</f>
        <v>0</v>
      </c>
    </row>
    <row r="140" spans="1:7" x14ac:dyDescent="0.2">
      <c r="A140" s="28" t="s">
        <v>93</v>
      </c>
      <c r="B140" s="73" t="s">
        <v>243</v>
      </c>
      <c r="C140" s="74">
        <v>1</v>
      </c>
      <c r="D140" s="33" t="s">
        <v>209</v>
      </c>
      <c r="E140" s="24"/>
      <c r="F140" s="24"/>
      <c r="G140" s="70">
        <f>SUM(E140,F140)*C140</f>
        <v>0</v>
      </c>
    </row>
    <row r="141" spans="1:7" ht="25.5" x14ac:dyDescent="0.2">
      <c r="A141" s="28" t="s">
        <v>244</v>
      </c>
      <c r="B141" s="73" t="s">
        <v>245</v>
      </c>
      <c r="C141" s="74">
        <v>4</v>
      </c>
      <c r="D141" s="33" t="s">
        <v>209</v>
      </c>
      <c r="E141" s="24"/>
      <c r="F141" s="24"/>
      <c r="G141" s="70">
        <f>SUM(E141,F141)*C141</f>
        <v>0</v>
      </c>
    </row>
    <row r="142" spans="1:7" x14ac:dyDescent="0.2">
      <c r="A142" s="28" t="s">
        <v>246</v>
      </c>
      <c r="B142" s="73" t="s">
        <v>247</v>
      </c>
      <c r="C142" s="74">
        <v>1</v>
      </c>
      <c r="D142" s="33" t="s">
        <v>125</v>
      </c>
      <c r="E142" s="24"/>
      <c r="F142" s="24"/>
      <c r="G142" s="70">
        <f>SUM(E142,F142)*C142</f>
        <v>0</v>
      </c>
    </row>
    <row r="143" spans="1:7" ht="51" x14ac:dyDescent="0.2">
      <c r="A143" s="28" t="s">
        <v>248</v>
      </c>
      <c r="B143" s="73" t="s">
        <v>249</v>
      </c>
      <c r="C143" s="74">
        <v>1</v>
      </c>
      <c r="D143" s="33" t="s">
        <v>73</v>
      </c>
      <c r="E143" s="24"/>
      <c r="F143" s="24"/>
      <c r="G143" s="70">
        <f t="shared" ref="G143:G144" si="16">SUM(E143,F143)*C143</f>
        <v>0</v>
      </c>
    </row>
    <row r="144" spans="1:7" x14ac:dyDescent="0.2">
      <c r="A144" s="28" t="s">
        <v>250</v>
      </c>
      <c r="B144" s="73" t="s">
        <v>251</v>
      </c>
      <c r="C144" s="74">
        <v>1</v>
      </c>
      <c r="D144" s="33" t="s">
        <v>73</v>
      </c>
      <c r="E144" s="32" t="s">
        <v>10</v>
      </c>
      <c r="F144" s="24"/>
      <c r="G144" s="70">
        <f t="shared" si="16"/>
        <v>0</v>
      </c>
    </row>
    <row r="145" spans="1:7" x14ac:dyDescent="0.2">
      <c r="A145" s="34" t="s">
        <v>252</v>
      </c>
      <c r="B145" s="35" t="s">
        <v>253</v>
      </c>
      <c r="C145" s="30"/>
      <c r="D145" s="33"/>
      <c r="E145" s="32"/>
      <c r="F145" s="32"/>
      <c r="G145" s="70"/>
    </row>
    <row r="146" spans="1:7" ht="38.25" x14ac:dyDescent="0.2">
      <c r="A146" s="28" t="s">
        <v>83</v>
      </c>
      <c r="B146" s="73" t="s">
        <v>254</v>
      </c>
      <c r="C146" s="74">
        <v>30</v>
      </c>
      <c r="D146" s="33" t="s">
        <v>209</v>
      </c>
      <c r="E146" s="24"/>
      <c r="F146" s="24"/>
      <c r="G146" s="70">
        <f>SUM(E146,F146)*C146</f>
        <v>0</v>
      </c>
    </row>
    <row r="147" spans="1:7" ht="25.5" x14ac:dyDescent="0.2">
      <c r="A147" s="28" t="s">
        <v>84</v>
      </c>
      <c r="B147" s="73" t="s">
        <v>255</v>
      </c>
      <c r="C147" s="74">
        <v>16</v>
      </c>
      <c r="D147" s="33" t="s">
        <v>125</v>
      </c>
      <c r="E147" s="24"/>
      <c r="F147" s="24"/>
      <c r="G147" s="70">
        <f t="shared" ref="G147:G153" si="17">SUM(E147,F147)*C147</f>
        <v>0</v>
      </c>
    </row>
    <row r="148" spans="1:7" x14ac:dyDescent="0.2">
      <c r="A148" s="28" t="s">
        <v>85</v>
      </c>
      <c r="B148" s="73" t="s">
        <v>210</v>
      </c>
      <c r="C148" s="74">
        <v>200</v>
      </c>
      <c r="D148" s="33" t="s">
        <v>209</v>
      </c>
      <c r="E148" s="24"/>
      <c r="F148" s="24"/>
      <c r="G148" s="70">
        <f t="shared" si="17"/>
        <v>0</v>
      </c>
    </row>
    <row r="149" spans="1:7" ht="25.5" x14ac:dyDescent="0.2">
      <c r="A149" s="28" t="s">
        <v>256</v>
      </c>
      <c r="B149" s="73" t="s">
        <v>257</v>
      </c>
      <c r="C149" s="74">
        <v>100</v>
      </c>
      <c r="D149" s="33" t="s">
        <v>209</v>
      </c>
      <c r="E149" s="24"/>
      <c r="F149" s="24"/>
      <c r="G149" s="70">
        <f t="shared" si="17"/>
        <v>0</v>
      </c>
    </row>
    <row r="150" spans="1:7" x14ac:dyDescent="0.2">
      <c r="A150" s="28" t="s">
        <v>258</v>
      </c>
      <c r="B150" s="73" t="s">
        <v>214</v>
      </c>
      <c r="C150" s="74">
        <v>3</v>
      </c>
      <c r="D150" s="33" t="s">
        <v>125</v>
      </c>
      <c r="E150" s="24"/>
      <c r="F150" s="24"/>
      <c r="G150" s="70">
        <f t="shared" si="17"/>
        <v>0</v>
      </c>
    </row>
    <row r="151" spans="1:7" x14ac:dyDescent="0.2">
      <c r="A151" s="28" t="s">
        <v>259</v>
      </c>
      <c r="B151" s="73" t="s">
        <v>260</v>
      </c>
      <c r="C151" s="74">
        <v>1</v>
      </c>
      <c r="D151" s="33" t="s">
        <v>125</v>
      </c>
      <c r="E151" s="24"/>
      <c r="F151" s="24"/>
      <c r="G151" s="70">
        <f t="shared" si="17"/>
        <v>0</v>
      </c>
    </row>
    <row r="152" spans="1:7" ht="38.25" x14ac:dyDescent="0.2">
      <c r="A152" s="28" t="s">
        <v>261</v>
      </c>
      <c r="B152" s="73" t="s">
        <v>262</v>
      </c>
      <c r="C152" s="74">
        <v>1</v>
      </c>
      <c r="D152" s="33" t="s">
        <v>125</v>
      </c>
      <c r="E152" s="24"/>
      <c r="F152" s="24"/>
      <c r="G152" s="70">
        <f t="shared" si="17"/>
        <v>0</v>
      </c>
    </row>
    <row r="153" spans="1:7" x14ac:dyDescent="0.2">
      <c r="A153" s="28" t="s">
        <v>263</v>
      </c>
      <c r="B153" s="73" t="s">
        <v>264</v>
      </c>
      <c r="C153" s="74">
        <v>1</v>
      </c>
      <c r="D153" s="33" t="s">
        <v>125</v>
      </c>
      <c r="E153" s="24"/>
      <c r="F153" s="24"/>
      <c r="G153" s="70">
        <f t="shared" si="17"/>
        <v>0</v>
      </c>
    </row>
    <row r="154" spans="1:7" x14ac:dyDescent="0.2">
      <c r="A154" s="34" t="s">
        <v>265</v>
      </c>
      <c r="B154" s="35" t="s">
        <v>266</v>
      </c>
      <c r="C154" s="30"/>
      <c r="D154" s="33"/>
      <c r="E154" s="32"/>
      <c r="F154" s="32"/>
      <c r="G154" s="70"/>
    </row>
    <row r="155" spans="1:7" ht="25.5" x14ac:dyDescent="0.2">
      <c r="A155" s="28" t="s">
        <v>102</v>
      </c>
      <c r="B155" s="73" t="s">
        <v>267</v>
      </c>
      <c r="C155" s="74">
        <v>9</v>
      </c>
      <c r="D155" s="33" t="s">
        <v>209</v>
      </c>
      <c r="E155" s="24"/>
      <c r="F155" s="24"/>
      <c r="G155" s="70">
        <f>SUM(E155:F155)*C155</f>
        <v>0</v>
      </c>
    </row>
    <row r="156" spans="1:7" ht="25.5" x14ac:dyDescent="0.2">
      <c r="A156" s="28" t="s">
        <v>104</v>
      </c>
      <c r="B156" s="73" t="s">
        <v>268</v>
      </c>
      <c r="C156" s="74">
        <v>2</v>
      </c>
      <c r="D156" s="33" t="s">
        <v>125</v>
      </c>
      <c r="E156" s="24"/>
      <c r="F156" s="24"/>
      <c r="G156" s="70">
        <f>SUM(E156:F156)*C156</f>
        <v>0</v>
      </c>
    </row>
    <row r="157" spans="1:7" x14ac:dyDescent="0.2">
      <c r="A157" s="28" t="s">
        <v>105</v>
      </c>
      <c r="B157" s="73" t="s">
        <v>269</v>
      </c>
      <c r="C157" s="74">
        <v>2</v>
      </c>
      <c r="D157" s="33" t="s">
        <v>125</v>
      </c>
      <c r="E157" s="24"/>
      <c r="F157" s="24"/>
      <c r="G157" s="70">
        <f>SUM(E157:F157)*C157</f>
        <v>0</v>
      </c>
    </row>
    <row r="158" spans="1:7" ht="38.25" x14ac:dyDescent="0.2">
      <c r="A158" s="28" t="s">
        <v>270</v>
      </c>
      <c r="B158" s="73" t="s">
        <v>254</v>
      </c>
      <c r="C158" s="74">
        <v>20</v>
      </c>
      <c r="D158" s="33" t="s">
        <v>209</v>
      </c>
      <c r="E158" s="24"/>
      <c r="F158" s="24"/>
      <c r="G158" s="70">
        <f>SUM(E158,F158)*C158</f>
        <v>0</v>
      </c>
    </row>
    <row r="159" spans="1:7" ht="25.5" x14ac:dyDescent="0.2">
      <c r="A159" s="28" t="s">
        <v>271</v>
      </c>
      <c r="B159" s="73" t="s">
        <v>255</v>
      </c>
      <c r="C159" s="74">
        <v>8</v>
      </c>
      <c r="D159" s="33" t="s">
        <v>125</v>
      </c>
      <c r="E159" s="24"/>
      <c r="F159" s="24"/>
      <c r="G159" s="70">
        <f t="shared" ref="G159:G161" si="18">SUM(E159,F159)*C159</f>
        <v>0</v>
      </c>
    </row>
    <row r="160" spans="1:7" ht="25.5" x14ac:dyDescent="0.2">
      <c r="A160" s="28" t="s">
        <v>272</v>
      </c>
      <c r="B160" s="73" t="s">
        <v>273</v>
      </c>
      <c r="C160" s="74">
        <v>1</v>
      </c>
      <c r="D160" s="33" t="s">
        <v>125</v>
      </c>
      <c r="E160" s="24"/>
      <c r="F160" s="24"/>
      <c r="G160" s="70">
        <f t="shared" si="18"/>
        <v>0</v>
      </c>
    </row>
    <row r="161" spans="1:7" x14ac:dyDescent="0.2">
      <c r="A161" s="28" t="s">
        <v>275</v>
      </c>
      <c r="B161" s="73" t="s">
        <v>214</v>
      </c>
      <c r="C161" s="74">
        <v>4</v>
      </c>
      <c r="D161" s="33" t="s">
        <v>125</v>
      </c>
      <c r="E161" s="24"/>
      <c r="F161" s="24"/>
      <c r="G161" s="70">
        <f t="shared" si="18"/>
        <v>0</v>
      </c>
    </row>
    <row r="162" spans="1:7" x14ac:dyDescent="0.2">
      <c r="A162" s="28" t="s">
        <v>276</v>
      </c>
      <c r="B162" s="73" t="s">
        <v>208</v>
      </c>
      <c r="C162" s="74">
        <v>300</v>
      </c>
      <c r="D162" s="33" t="s">
        <v>209</v>
      </c>
      <c r="E162" s="24"/>
      <c r="F162" s="24"/>
      <c r="G162" s="70">
        <f t="shared" ref="G162:G163" si="19">SUM(E162:F162)*C162</f>
        <v>0</v>
      </c>
    </row>
    <row r="163" spans="1:7" x14ac:dyDescent="0.2">
      <c r="A163" s="28" t="s">
        <v>277</v>
      </c>
      <c r="B163" s="73" t="s">
        <v>210</v>
      </c>
      <c r="C163" s="74">
        <v>100</v>
      </c>
      <c r="D163" s="33" t="s">
        <v>209</v>
      </c>
      <c r="E163" s="24"/>
      <c r="F163" s="24"/>
      <c r="G163" s="70">
        <f t="shared" si="19"/>
        <v>0</v>
      </c>
    </row>
    <row r="164" spans="1:7" x14ac:dyDescent="0.2">
      <c r="A164" s="28" t="s">
        <v>278</v>
      </c>
      <c r="B164" s="73" t="s">
        <v>232</v>
      </c>
      <c r="C164" s="74">
        <v>200</v>
      </c>
      <c r="D164" s="33" t="s">
        <v>209</v>
      </c>
      <c r="E164" s="24"/>
      <c r="F164" s="24"/>
      <c r="G164" s="70">
        <f t="shared" ref="G164" si="20">SUM(E164:F164)*C164</f>
        <v>0</v>
      </c>
    </row>
    <row r="165" spans="1:7" x14ac:dyDescent="0.2">
      <c r="A165" s="28" t="s">
        <v>274</v>
      </c>
      <c r="B165" s="73" t="s">
        <v>223</v>
      </c>
      <c r="C165" s="74">
        <v>10</v>
      </c>
      <c r="D165" s="33" t="s">
        <v>209</v>
      </c>
      <c r="E165" s="24"/>
      <c r="F165" s="24"/>
      <c r="G165" s="70">
        <f t="shared" ref="G165:G170" si="21">SUM(E165:F165)*C165</f>
        <v>0</v>
      </c>
    </row>
    <row r="166" spans="1:7" x14ac:dyDescent="0.2">
      <c r="A166" s="28" t="s">
        <v>279</v>
      </c>
      <c r="B166" s="73" t="s">
        <v>224</v>
      </c>
      <c r="C166" s="74">
        <v>10</v>
      </c>
      <c r="D166" s="33" t="s">
        <v>209</v>
      </c>
      <c r="E166" s="24"/>
      <c r="F166" s="24"/>
      <c r="G166" s="70">
        <f t="shared" si="21"/>
        <v>0</v>
      </c>
    </row>
    <row r="167" spans="1:7" x14ac:dyDescent="0.2">
      <c r="A167" s="28" t="s">
        <v>280</v>
      </c>
      <c r="B167" s="73" t="s">
        <v>225</v>
      </c>
      <c r="C167" s="74">
        <v>3</v>
      </c>
      <c r="D167" s="33" t="s">
        <v>125</v>
      </c>
      <c r="E167" s="24"/>
      <c r="F167" s="24"/>
      <c r="G167" s="70">
        <f t="shared" si="21"/>
        <v>0</v>
      </c>
    </row>
    <row r="168" spans="1:7" ht="25.5" x14ac:dyDescent="0.2">
      <c r="A168" s="28" t="s">
        <v>281</v>
      </c>
      <c r="B168" s="73" t="s">
        <v>227</v>
      </c>
      <c r="C168" s="74">
        <v>2</v>
      </c>
      <c r="D168" s="33" t="s">
        <v>125</v>
      </c>
      <c r="E168" s="24"/>
      <c r="F168" s="24"/>
      <c r="G168" s="70">
        <f t="shared" si="21"/>
        <v>0</v>
      </c>
    </row>
    <row r="169" spans="1:7" ht="25.5" x14ac:dyDescent="0.2">
      <c r="A169" s="28" t="s">
        <v>282</v>
      </c>
      <c r="B169" s="73" t="s">
        <v>283</v>
      </c>
      <c r="C169" s="74">
        <v>1</v>
      </c>
      <c r="D169" s="33" t="s">
        <v>125</v>
      </c>
      <c r="E169" s="24"/>
      <c r="F169" s="24"/>
      <c r="G169" s="70">
        <f t="shared" si="21"/>
        <v>0</v>
      </c>
    </row>
    <row r="170" spans="1:7" x14ac:dyDescent="0.2">
      <c r="A170" s="28" t="s">
        <v>284</v>
      </c>
      <c r="B170" s="73" t="s">
        <v>285</v>
      </c>
      <c r="C170" s="74">
        <v>7</v>
      </c>
      <c r="D170" s="33" t="s">
        <v>125</v>
      </c>
      <c r="E170" s="24"/>
      <c r="F170" s="24"/>
      <c r="G170" s="70">
        <f t="shared" si="21"/>
        <v>0</v>
      </c>
    </row>
    <row r="171" spans="1:7" x14ac:dyDescent="0.2">
      <c r="A171" s="34" t="s">
        <v>286</v>
      </c>
      <c r="B171" s="35" t="s">
        <v>287</v>
      </c>
      <c r="C171" s="30"/>
      <c r="D171" s="33"/>
      <c r="E171" s="32"/>
      <c r="F171" s="32"/>
      <c r="G171" s="70"/>
    </row>
    <row r="172" spans="1:7" x14ac:dyDescent="0.2">
      <c r="A172" s="28" t="s">
        <v>109</v>
      </c>
      <c r="B172" s="73" t="s">
        <v>288</v>
      </c>
      <c r="C172" s="74">
        <v>1</v>
      </c>
      <c r="D172" s="33" t="s">
        <v>125</v>
      </c>
      <c r="E172" s="32" t="s">
        <v>10</v>
      </c>
      <c r="F172" s="24"/>
      <c r="G172" s="70">
        <f t="shared" ref="G172:G176" si="22">SUM(E172:F172)*C172</f>
        <v>0</v>
      </c>
    </row>
    <row r="173" spans="1:7" ht="25.5" x14ac:dyDescent="0.2">
      <c r="A173" s="28" t="s">
        <v>111</v>
      </c>
      <c r="B173" s="73" t="s">
        <v>289</v>
      </c>
      <c r="C173" s="74">
        <v>15</v>
      </c>
      <c r="D173" s="33" t="s">
        <v>290</v>
      </c>
      <c r="E173" s="32" t="s">
        <v>10</v>
      </c>
      <c r="F173" s="24"/>
      <c r="G173" s="70">
        <f t="shared" si="22"/>
        <v>0</v>
      </c>
    </row>
    <row r="174" spans="1:7" x14ac:dyDescent="0.2">
      <c r="A174" s="28" t="s">
        <v>112</v>
      </c>
      <c r="B174" s="73" t="s">
        <v>291</v>
      </c>
      <c r="C174" s="74">
        <v>6</v>
      </c>
      <c r="D174" s="33" t="s">
        <v>290</v>
      </c>
      <c r="E174" s="32" t="s">
        <v>10</v>
      </c>
      <c r="F174" s="24"/>
      <c r="G174" s="70">
        <f t="shared" si="22"/>
        <v>0</v>
      </c>
    </row>
    <row r="175" spans="1:7" x14ac:dyDescent="0.2">
      <c r="A175" s="28" t="s">
        <v>113</v>
      </c>
      <c r="B175" s="73" t="s">
        <v>292</v>
      </c>
      <c r="C175" s="74">
        <v>4</v>
      </c>
      <c r="D175" s="33" t="s">
        <v>290</v>
      </c>
      <c r="E175" s="32" t="s">
        <v>10</v>
      </c>
      <c r="F175" s="24"/>
      <c r="G175" s="70">
        <f t="shared" si="22"/>
        <v>0</v>
      </c>
    </row>
    <row r="176" spans="1:7" x14ac:dyDescent="0.2">
      <c r="A176" s="36" t="s">
        <v>117</v>
      </c>
      <c r="B176" s="80" t="s">
        <v>293</v>
      </c>
      <c r="C176" s="81">
        <v>10</v>
      </c>
      <c r="D176" s="87" t="s">
        <v>294</v>
      </c>
      <c r="E176" s="88" t="s">
        <v>10</v>
      </c>
      <c r="F176" s="25"/>
      <c r="G176" s="89">
        <f t="shared" si="22"/>
        <v>0</v>
      </c>
    </row>
    <row r="177" spans="1:7" ht="15.75" thickBot="1" x14ac:dyDescent="0.25">
      <c r="A177" s="37"/>
      <c r="B177" s="43" t="s">
        <v>296</v>
      </c>
      <c r="C177" s="43"/>
      <c r="D177" s="43"/>
      <c r="E177" s="40">
        <f>SUMPRODUCT(E107:E176,C107:C176)</f>
        <v>0</v>
      </c>
      <c r="F177" s="40">
        <f>SUMPRODUCT(F107:F176,C107:C176)</f>
        <v>0</v>
      </c>
      <c r="G177" s="38">
        <f>SUM(G107:G176)</f>
        <v>0</v>
      </c>
    </row>
    <row r="178" spans="1:7" x14ac:dyDescent="0.2">
      <c r="A178" s="84" t="s">
        <v>302</v>
      </c>
      <c r="B178" s="85" t="s">
        <v>298</v>
      </c>
      <c r="C178" s="86"/>
      <c r="D178" s="86"/>
      <c r="E178" s="86"/>
      <c r="F178" s="86"/>
      <c r="G178" s="86"/>
    </row>
    <row r="179" spans="1:7" x14ac:dyDescent="0.2">
      <c r="A179" s="62">
        <v>1</v>
      </c>
      <c r="B179" s="63" t="s">
        <v>299</v>
      </c>
      <c r="C179" s="64"/>
      <c r="D179" s="65"/>
      <c r="E179" s="66"/>
      <c r="F179" s="66"/>
      <c r="G179" s="67"/>
    </row>
    <row r="180" spans="1:7" ht="38.25" x14ac:dyDescent="0.2">
      <c r="A180" s="36" t="s">
        <v>11</v>
      </c>
      <c r="B180" s="90" t="s">
        <v>300</v>
      </c>
      <c r="C180" s="91">
        <v>12</v>
      </c>
      <c r="D180" s="92" t="s">
        <v>33</v>
      </c>
      <c r="E180" s="25"/>
      <c r="F180" s="25"/>
      <c r="G180" s="83">
        <f>SUM(E180,F180)*C180</f>
        <v>0</v>
      </c>
    </row>
    <row r="181" spans="1:7" ht="15.75" thickBot="1" x14ac:dyDescent="0.25">
      <c r="A181" s="37"/>
      <c r="B181" s="43" t="s">
        <v>301</v>
      </c>
      <c r="C181" s="43"/>
      <c r="D181" s="43"/>
      <c r="E181" s="40" t="e">
        <f>SUMPRODUCT(E180,C180)</f>
        <v>#VALUE!</v>
      </c>
      <c r="F181" s="40" t="e">
        <f>SUMPRODUCT(F180,C180)</f>
        <v>#VALUE!</v>
      </c>
      <c r="G181" s="38">
        <f>SUM(G180)</f>
        <v>0</v>
      </c>
    </row>
    <row r="182" spans="1:7" ht="15.75" thickBot="1" x14ac:dyDescent="0.25">
      <c r="A182" s="42"/>
      <c r="B182" s="52" t="s">
        <v>297</v>
      </c>
      <c r="C182" s="52"/>
      <c r="D182" s="52"/>
      <c r="E182" s="22" t="e">
        <f>E177+E105+E181</f>
        <v>#VALUE!</v>
      </c>
      <c r="F182" s="22" t="e">
        <f t="shared" ref="F182:G182" si="23">F177+F105+F181</f>
        <v>#VALUE!</v>
      </c>
      <c r="G182" s="22">
        <f t="shared" si="23"/>
        <v>0</v>
      </c>
    </row>
    <row r="183" spans="1:7" ht="15.75" thickBot="1" x14ac:dyDescent="0.25">
      <c r="A183" s="41"/>
      <c r="B183" s="44" t="s">
        <v>14</v>
      </c>
      <c r="C183" s="44"/>
      <c r="D183" s="44"/>
      <c r="E183" s="8" t="e">
        <f>TRUNC(E182*(1+$G$4),2)</f>
        <v>#VALUE!</v>
      </c>
      <c r="F183" s="8" t="e">
        <f t="shared" ref="F183:G183" si="24">TRUNC(F182*(1+$G$4),2)</f>
        <v>#VALUE!</v>
      </c>
      <c r="G183" s="8">
        <f t="shared" si="24"/>
        <v>0</v>
      </c>
    </row>
  </sheetData>
  <sheetProtection algorithmName="SHA-512" hashValue="7A2UpJ22Fd7ZZjVbgrvvVIZ7eCqBSM2RZyJlYxJP75RcfxmZ0zvcnAItNsDrNaLWTUbgNDPqv4iGaD2ot/JlNg==" saltValue="3EL8WdeMYGgd9VOP7VgN8w==" spinCount="100000" sheet="1" selectLockedCells="1"/>
  <sortState xmlns:xlrd2="http://schemas.microsoft.com/office/spreadsheetml/2017/richdata2" ref="B27:G32">
    <sortCondition ref="B29:B32"/>
  </sortState>
  <mergeCells count="25">
    <mergeCell ref="A3:D3"/>
    <mergeCell ref="E3:F3"/>
    <mergeCell ref="B14:D14"/>
    <mergeCell ref="A1:G2"/>
    <mergeCell ref="E12:F12"/>
    <mergeCell ref="G12:G13"/>
    <mergeCell ref="B12:B13"/>
    <mergeCell ref="D12:D13"/>
    <mergeCell ref="C12:C13"/>
    <mergeCell ref="A12:A13"/>
    <mergeCell ref="B105:D105"/>
    <mergeCell ref="B183:D183"/>
    <mergeCell ref="A4:D4"/>
    <mergeCell ref="E4:F4"/>
    <mergeCell ref="A5:D5"/>
    <mergeCell ref="E5:F5"/>
    <mergeCell ref="A6:D6"/>
    <mergeCell ref="E6:F6"/>
    <mergeCell ref="A8:G8"/>
    <mergeCell ref="D9:E9"/>
    <mergeCell ref="D10:G10"/>
    <mergeCell ref="A11:G11"/>
    <mergeCell ref="B177:D177"/>
    <mergeCell ref="B182:D182"/>
    <mergeCell ref="B181:D181"/>
  </mergeCells>
  <phoneticPr fontId="15" type="noConversion"/>
  <conditionalFormatting sqref="F105">
    <cfRule type="containsText" dxfId="94" priority="368" stopIfTrue="1" operator="containsText" text="x,xx">
      <formula>NOT(ISERROR(SEARCH("x,xx",F105)))</formula>
    </cfRule>
  </conditionalFormatting>
  <conditionalFormatting sqref="B105">
    <cfRule type="containsText" dxfId="93" priority="367" stopIfTrue="1" operator="containsText" text="x,xx">
      <formula>NOT(ISERROR(SEARCH("x,xx",B105)))</formula>
    </cfRule>
  </conditionalFormatting>
  <conditionalFormatting sqref="B183">
    <cfRule type="containsText" dxfId="92" priority="303" stopIfTrue="1" operator="containsText" text="x,xx">
      <formula>NOT(ISERROR(SEARCH("x,xx",B183)))</formula>
    </cfRule>
  </conditionalFormatting>
  <conditionalFormatting sqref="A15:G15">
    <cfRule type="containsText" dxfId="91" priority="284" stopIfTrue="1" operator="containsText" text="x,xx">
      <formula>NOT(ISERROR(SEARCH("x,xx",A15)))</formula>
    </cfRule>
  </conditionalFormatting>
  <conditionalFormatting sqref="B16 F16">
    <cfRule type="containsText" dxfId="90" priority="200" stopIfTrue="1" operator="containsText" text="x,xx">
      <formula>NOT(ISERROR(SEARCH("x,xx",B16)))</formula>
    </cfRule>
  </conditionalFormatting>
  <conditionalFormatting sqref="B103">
    <cfRule type="containsText" dxfId="89" priority="170" stopIfTrue="1" operator="containsText" text="x,xx">
      <formula>NOT(ISERROR(SEARCH("x,xx",B103)))</formula>
    </cfRule>
  </conditionalFormatting>
  <conditionalFormatting sqref="F14:G14">
    <cfRule type="containsText" dxfId="88" priority="156" stopIfTrue="1" operator="containsText" text="x,xx">
      <formula>NOT(ISERROR(SEARCH("x,xx",F14)))</formula>
    </cfRule>
  </conditionalFormatting>
  <conditionalFormatting sqref="B14">
    <cfRule type="containsText" dxfId="87" priority="157" stopIfTrue="1" operator="containsText" text="x,xx">
      <formula>NOT(ISERROR(SEARCH("x,xx",B14)))</formula>
    </cfRule>
  </conditionalFormatting>
  <conditionalFormatting sqref="B21">
    <cfRule type="containsText" dxfId="86" priority="153" stopIfTrue="1" operator="containsText" text="x,xx">
      <formula>NOT(ISERROR(SEARCH("x,xx",B21)))</formula>
    </cfRule>
  </conditionalFormatting>
  <conditionalFormatting sqref="G23">
    <cfRule type="containsText" dxfId="85" priority="152" stopIfTrue="1" operator="containsText" text="x,xx">
      <formula>NOT(ISERROR(SEARCH("x,xx",G23)))</formula>
    </cfRule>
  </conditionalFormatting>
  <conditionalFormatting sqref="G24">
    <cfRule type="containsText" dxfId="84" priority="151" stopIfTrue="1" operator="containsText" text="x,xx">
      <formula>NOT(ISERROR(SEARCH("x,xx",G24)))</formula>
    </cfRule>
  </conditionalFormatting>
  <conditionalFormatting sqref="G30">
    <cfRule type="containsText" dxfId="83" priority="146" stopIfTrue="1" operator="containsText" text="x,xx">
      <formula>NOT(ISERROR(SEARCH("x,xx",G30)))</formula>
    </cfRule>
  </conditionalFormatting>
  <conditionalFormatting sqref="B25">
    <cfRule type="containsText" dxfId="82" priority="149" stopIfTrue="1" operator="containsText" text="x,xx">
      <formula>NOT(ISERROR(SEARCH("x,xx",B25)))</formula>
    </cfRule>
  </conditionalFormatting>
  <conditionalFormatting sqref="G29">
    <cfRule type="containsText" dxfId="81" priority="148" stopIfTrue="1" operator="containsText" text="x,xx">
      <formula>NOT(ISERROR(SEARCH("x,xx",G29)))</formula>
    </cfRule>
  </conditionalFormatting>
  <conditionalFormatting sqref="G40">
    <cfRule type="containsText" dxfId="80" priority="137" stopIfTrue="1" operator="containsText" text="x,xx">
      <formula>NOT(ISERROR(SEARCH("x,xx",G40)))</formula>
    </cfRule>
  </conditionalFormatting>
  <conditionalFormatting sqref="G34">
    <cfRule type="containsText" dxfId="79" priority="142" stopIfTrue="1" operator="containsText" text="x,xx">
      <formula>NOT(ISERROR(SEARCH("x,xx",G34)))</formula>
    </cfRule>
  </conditionalFormatting>
  <conditionalFormatting sqref="G31">
    <cfRule type="containsText" dxfId="78" priority="145" stopIfTrue="1" operator="containsText" text="x,xx">
      <formula>NOT(ISERROR(SEARCH("x,xx",G31)))</formula>
    </cfRule>
  </conditionalFormatting>
  <conditionalFormatting sqref="G32">
    <cfRule type="containsText" dxfId="77" priority="144" stopIfTrue="1" operator="containsText" text="x,xx">
      <formula>NOT(ISERROR(SEARCH("x,xx",G32)))</formula>
    </cfRule>
  </conditionalFormatting>
  <conditionalFormatting sqref="G33">
    <cfRule type="containsText" dxfId="76" priority="143" stopIfTrue="1" operator="containsText" text="x,xx">
      <formula>NOT(ISERROR(SEARCH("x,xx",G33)))</formula>
    </cfRule>
  </conditionalFormatting>
  <conditionalFormatting sqref="B45">
    <cfRule type="containsText" dxfId="75" priority="132" stopIfTrue="1" operator="containsText" text="x,xx">
      <formula>NOT(ISERROR(SEARCH("x,xx",B45)))</formula>
    </cfRule>
  </conditionalFormatting>
  <conditionalFormatting sqref="G35">
    <cfRule type="containsText" dxfId="74" priority="141" stopIfTrue="1" operator="containsText" text="x,xx">
      <formula>NOT(ISERROR(SEARCH("x,xx",G35)))</formula>
    </cfRule>
  </conditionalFormatting>
  <conditionalFormatting sqref="G36">
    <cfRule type="containsText" dxfId="73" priority="140" stopIfTrue="1" operator="containsText" text="x,xx">
      <formula>NOT(ISERROR(SEARCH("x,xx",G36)))</formula>
    </cfRule>
  </conditionalFormatting>
  <conditionalFormatting sqref="G37">
    <cfRule type="containsText" dxfId="72" priority="139" stopIfTrue="1" operator="containsText" text="x,xx">
      <formula>NOT(ISERROR(SEARCH("x,xx",G37)))</formula>
    </cfRule>
  </conditionalFormatting>
  <conditionalFormatting sqref="G38">
    <cfRule type="containsText" dxfId="71" priority="138" stopIfTrue="1" operator="containsText" text="x,xx">
      <formula>NOT(ISERROR(SEARCH("x,xx",G38)))</formula>
    </cfRule>
  </conditionalFormatting>
  <conditionalFormatting sqref="G41">
    <cfRule type="containsText" dxfId="70" priority="136" stopIfTrue="1" operator="containsText" text="x,xx">
      <formula>NOT(ISERROR(SEARCH("x,xx",G41)))</formula>
    </cfRule>
  </conditionalFormatting>
  <conditionalFormatting sqref="G43">
    <cfRule type="containsText" dxfId="69" priority="135" stopIfTrue="1" operator="containsText" text="x,xx">
      <formula>NOT(ISERROR(SEARCH("x,xx",G43)))</formula>
    </cfRule>
  </conditionalFormatting>
  <conditionalFormatting sqref="G46">
    <cfRule type="containsText" dxfId="68" priority="134" stopIfTrue="1" operator="containsText" text="x,xx">
      <formula>NOT(ISERROR(SEARCH("x,xx",G46)))</formula>
    </cfRule>
  </conditionalFormatting>
  <conditionalFormatting sqref="B48">
    <cfRule type="containsText" dxfId="67" priority="131" stopIfTrue="1" operator="containsText" text="x,xx">
      <formula>NOT(ISERROR(SEARCH("x,xx",B48)))</formula>
    </cfRule>
  </conditionalFormatting>
  <conditionalFormatting sqref="G49:G52 G64 G69">
    <cfRule type="containsText" dxfId="66" priority="130" stopIfTrue="1" operator="containsText" text="x,xx">
      <formula>NOT(ISERROR(SEARCH("x,xx",G49)))</formula>
    </cfRule>
  </conditionalFormatting>
  <conditionalFormatting sqref="G39">
    <cfRule type="containsText" dxfId="65" priority="129" stopIfTrue="1" operator="containsText" text="x,xx">
      <formula>NOT(ISERROR(SEARCH("x,xx",G39)))</formula>
    </cfRule>
  </conditionalFormatting>
  <conditionalFormatting sqref="G42">
    <cfRule type="containsText" dxfId="64" priority="128" stopIfTrue="1" operator="containsText" text="x,xx">
      <formula>NOT(ISERROR(SEARCH("x,xx",G42)))</formula>
    </cfRule>
  </conditionalFormatting>
  <conditionalFormatting sqref="G47">
    <cfRule type="containsText" dxfId="63" priority="127" stopIfTrue="1" operator="containsText" text="x,xx">
      <formula>NOT(ISERROR(SEARCH("x,xx",G47)))</formula>
    </cfRule>
  </conditionalFormatting>
  <conditionalFormatting sqref="G27">
    <cfRule type="containsText" dxfId="62" priority="126" stopIfTrue="1" operator="containsText" text="x,xx">
      <formula>NOT(ISERROR(SEARCH("x,xx",G27)))</formula>
    </cfRule>
  </conditionalFormatting>
  <conditionalFormatting sqref="G44">
    <cfRule type="containsText" dxfId="61" priority="125" stopIfTrue="1" operator="containsText" text="x,xx">
      <formula>NOT(ISERROR(SEARCH("x,xx",G44)))</formula>
    </cfRule>
  </conditionalFormatting>
  <conditionalFormatting sqref="A20">
    <cfRule type="containsText" dxfId="60" priority="124" stopIfTrue="1" operator="containsText" text="x,xx">
      <formula>NOT(ISERROR(SEARCH("x,xx",A20)))</formula>
    </cfRule>
  </conditionalFormatting>
  <conditionalFormatting sqref="G20">
    <cfRule type="containsText" dxfId="59" priority="123" stopIfTrue="1" operator="containsText" text="x,xx">
      <formula>NOT(ISERROR(SEARCH("x,xx",G20)))</formula>
    </cfRule>
  </conditionalFormatting>
  <conditionalFormatting sqref="B52">
    <cfRule type="containsText" dxfId="58" priority="122" stopIfTrue="1" operator="containsText" text="x,xx">
      <formula>NOT(ISERROR(SEARCH("x,xx",B52)))</formula>
    </cfRule>
  </conditionalFormatting>
  <conditionalFormatting sqref="G53">
    <cfRule type="containsText" dxfId="57" priority="121" stopIfTrue="1" operator="containsText" text="x,xx">
      <formula>NOT(ISERROR(SEARCH("x,xx",G53)))</formula>
    </cfRule>
  </conditionalFormatting>
  <conditionalFormatting sqref="G54">
    <cfRule type="containsText" dxfId="56" priority="120" stopIfTrue="1" operator="containsText" text="x,xx">
      <formula>NOT(ISERROR(SEARCH("x,xx",G54)))</formula>
    </cfRule>
  </conditionalFormatting>
  <conditionalFormatting sqref="G55">
    <cfRule type="containsText" dxfId="55" priority="119" stopIfTrue="1" operator="containsText" text="x,xx">
      <formula>NOT(ISERROR(SEARCH("x,xx",G55)))</formula>
    </cfRule>
  </conditionalFormatting>
  <conditionalFormatting sqref="G56">
    <cfRule type="containsText" dxfId="54" priority="118" stopIfTrue="1" operator="containsText" text="x,xx">
      <formula>NOT(ISERROR(SEARCH("x,xx",G56)))</formula>
    </cfRule>
  </conditionalFormatting>
  <conditionalFormatting sqref="G57">
    <cfRule type="containsText" dxfId="53" priority="117" stopIfTrue="1" operator="containsText" text="x,xx">
      <formula>NOT(ISERROR(SEARCH("x,xx",G57)))</formula>
    </cfRule>
  </conditionalFormatting>
  <conditionalFormatting sqref="B56">
    <cfRule type="containsText" dxfId="52" priority="116" stopIfTrue="1" operator="containsText" text="x,xx">
      <formula>NOT(ISERROR(SEARCH("x,xx",B56)))</formula>
    </cfRule>
  </conditionalFormatting>
  <conditionalFormatting sqref="G58">
    <cfRule type="containsText" dxfId="51" priority="115" stopIfTrue="1" operator="containsText" text="x,xx">
      <formula>NOT(ISERROR(SEARCH("x,xx",G58)))</formula>
    </cfRule>
  </conditionalFormatting>
  <conditionalFormatting sqref="G60">
    <cfRule type="containsText" dxfId="50" priority="114" stopIfTrue="1" operator="containsText" text="x,xx">
      <formula>NOT(ISERROR(SEARCH("x,xx",G60)))</formula>
    </cfRule>
  </conditionalFormatting>
  <conditionalFormatting sqref="G61">
    <cfRule type="containsText" dxfId="49" priority="113" stopIfTrue="1" operator="containsText" text="x,xx">
      <formula>NOT(ISERROR(SEARCH("x,xx",G61)))</formula>
    </cfRule>
  </conditionalFormatting>
  <conditionalFormatting sqref="G62">
    <cfRule type="containsText" dxfId="48" priority="112" stopIfTrue="1" operator="containsText" text="x,xx">
      <formula>NOT(ISERROR(SEARCH("x,xx",G62)))</formula>
    </cfRule>
  </conditionalFormatting>
  <conditionalFormatting sqref="B69">
    <cfRule type="containsText" dxfId="47" priority="105" stopIfTrue="1" operator="containsText" text="x,xx">
      <formula>NOT(ISERROR(SEARCH("x,xx",B69)))</formula>
    </cfRule>
  </conditionalFormatting>
  <conditionalFormatting sqref="B64">
    <cfRule type="containsText" dxfId="46" priority="110" stopIfTrue="1" operator="containsText" text="x,xx">
      <formula>NOT(ISERROR(SEARCH("x,xx",B64)))</formula>
    </cfRule>
  </conditionalFormatting>
  <conditionalFormatting sqref="G65">
    <cfRule type="containsText" dxfId="45" priority="109" stopIfTrue="1" operator="containsText" text="x,xx">
      <formula>NOT(ISERROR(SEARCH("x,xx",G65)))</formula>
    </cfRule>
  </conditionalFormatting>
  <conditionalFormatting sqref="G66">
    <cfRule type="containsText" dxfId="44" priority="108" stopIfTrue="1" operator="containsText" text="x,xx">
      <formula>NOT(ISERROR(SEARCH("x,xx",G66)))</formula>
    </cfRule>
  </conditionalFormatting>
  <conditionalFormatting sqref="G67">
    <cfRule type="containsText" dxfId="43" priority="107" stopIfTrue="1" operator="containsText" text="x,xx">
      <formula>NOT(ISERROR(SEARCH("x,xx",G67)))</formula>
    </cfRule>
  </conditionalFormatting>
  <conditionalFormatting sqref="B99">
    <cfRule type="containsText" dxfId="42" priority="102" stopIfTrue="1" operator="containsText" text="x,xx">
      <formula>NOT(ISERROR(SEARCH("x,xx",B99)))</formula>
    </cfRule>
  </conditionalFormatting>
  <conditionalFormatting sqref="G102">
    <cfRule type="containsText" dxfId="41" priority="91" stopIfTrue="1" operator="containsText" text="x,xx">
      <formula>NOT(ISERROR(SEARCH("x,xx",G102)))</formula>
    </cfRule>
  </conditionalFormatting>
  <conditionalFormatting sqref="G75 G79 G87 G90 G94 G99">
    <cfRule type="containsText" dxfId="40" priority="104" stopIfTrue="1" operator="containsText" text="x,xx">
      <formula>NOT(ISERROR(SEARCH("x,xx",G75)))</formula>
    </cfRule>
  </conditionalFormatting>
  <conditionalFormatting sqref="B71">
    <cfRule type="containsText" dxfId="39" priority="103" stopIfTrue="1" operator="containsText" text="x,xx">
      <formula>NOT(ISERROR(SEARCH("x,xx",B71)))</formula>
    </cfRule>
  </conditionalFormatting>
  <conditionalFormatting sqref="G88:G89">
    <cfRule type="containsText" dxfId="38" priority="97" stopIfTrue="1" operator="containsText" text="x,xx">
      <formula>NOT(ISERROR(SEARCH("x,xx",G88)))</formula>
    </cfRule>
  </conditionalFormatting>
  <conditionalFormatting sqref="G70:G74">
    <cfRule type="containsText" dxfId="37" priority="100" stopIfTrue="1" operator="containsText" text="x,xx">
      <formula>NOT(ISERROR(SEARCH("x,xx",G70)))</formula>
    </cfRule>
  </conditionalFormatting>
  <conditionalFormatting sqref="G76:G78">
    <cfRule type="containsText" dxfId="36" priority="99" stopIfTrue="1" operator="containsText" text="x,xx">
      <formula>NOT(ISERROR(SEARCH("x,xx",G76)))</formula>
    </cfRule>
  </conditionalFormatting>
  <conditionalFormatting sqref="G80:G86">
    <cfRule type="containsText" dxfId="35" priority="98" stopIfTrue="1" operator="containsText" text="x,xx">
      <formula>NOT(ISERROR(SEARCH("x,xx",G80)))</formula>
    </cfRule>
  </conditionalFormatting>
  <conditionalFormatting sqref="G91:G93">
    <cfRule type="containsText" dxfId="34" priority="96" stopIfTrue="1" operator="containsText" text="x,xx">
      <formula>NOT(ISERROR(SEARCH("x,xx",G91)))</formula>
    </cfRule>
  </conditionalFormatting>
  <conditionalFormatting sqref="G95:G98">
    <cfRule type="containsText" dxfId="33" priority="95" stopIfTrue="1" operator="containsText" text="x,xx">
      <formula>NOT(ISERROR(SEARCH("x,xx",G95)))</formula>
    </cfRule>
  </conditionalFormatting>
  <conditionalFormatting sqref="G100">
    <cfRule type="containsText" dxfId="32" priority="93" stopIfTrue="1" operator="containsText" text="x,xx">
      <formula>NOT(ISERROR(SEARCH("x,xx",G100)))</formula>
    </cfRule>
  </conditionalFormatting>
  <conditionalFormatting sqref="G101">
    <cfRule type="containsText" dxfId="31" priority="92" stopIfTrue="1" operator="containsText" text="x,xx">
      <formula>NOT(ISERROR(SEARCH("x,xx",G101)))</formula>
    </cfRule>
  </conditionalFormatting>
  <conditionalFormatting sqref="G59">
    <cfRule type="containsText" dxfId="30" priority="90" stopIfTrue="1" operator="containsText" text="x,xx">
      <formula>NOT(ISERROR(SEARCH("x,xx",G59)))</formula>
    </cfRule>
  </conditionalFormatting>
  <conditionalFormatting sqref="G28">
    <cfRule type="containsText" dxfId="29" priority="89" stopIfTrue="1" operator="containsText" text="x,xx">
      <formula>NOT(ISERROR(SEARCH("x,xx",G28)))</formula>
    </cfRule>
  </conditionalFormatting>
  <conditionalFormatting sqref="G63">
    <cfRule type="containsText" dxfId="28" priority="88" stopIfTrue="1" operator="containsText" text="x,xx">
      <formula>NOT(ISERROR(SEARCH("x,xx",G63)))</formula>
    </cfRule>
  </conditionalFormatting>
  <conditionalFormatting sqref="G68">
    <cfRule type="containsText" dxfId="27" priority="87" stopIfTrue="1" operator="containsText" text="x,xx">
      <formula>NOT(ISERROR(SEARCH("x,xx",G68)))</formula>
    </cfRule>
  </conditionalFormatting>
  <conditionalFormatting sqref="A106:G106">
    <cfRule type="containsText" dxfId="26" priority="31" stopIfTrue="1" operator="containsText" text="x,xx">
      <formula>NOT(ISERROR(SEARCH("x,xx",A106)))</formula>
    </cfRule>
  </conditionalFormatting>
  <conditionalFormatting sqref="B107 F107">
    <cfRule type="containsText" dxfId="25" priority="30" stopIfTrue="1" operator="containsText" text="x,xx">
      <formula>NOT(ISERROR(SEARCH("x,xx",B107)))</formula>
    </cfRule>
  </conditionalFormatting>
  <conditionalFormatting sqref="G108:G112">
    <cfRule type="containsText" dxfId="24" priority="29" stopIfTrue="1" operator="containsText" text="x,xx">
      <formula>NOT(ISERROR(SEARCH("x,xx",G108)))</formula>
    </cfRule>
  </conditionalFormatting>
  <conditionalFormatting sqref="G114:G115">
    <cfRule type="containsText" dxfId="23" priority="28" stopIfTrue="1" operator="containsText" text="x,xx">
      <formula>NOT(ISERROR(SEARCH("x,xx",G114)))</formula>
    </cfRule>
  </conditionalFormatting>
  <conditionalFormatting sqref="B113">
    <cfRule type="containsText" dxfId="22" priority="26" stopIfTrue="1" operator="containsText" text="x,xx">
      <formula>NOT(ISERROR(SEARCH("x,xx",B113)))</formula>
    </cfRule>
  </conditionalFormatting>
  <conditionalFormatting sqref="G113">
    <cfRule type="containsText" dxfId="21" priority="27" stopIfTrue="1" operator="containsText" text="x,xx">
      <formula>NOT(ISERROR(SEARCH("x,xx",G113)))</formula>
    </cfRule>
  </conditionalFormatting>
  <conditionalFormatting sqref="B116">
    <cfRule type="containsText" dxfId="20" priority="24" stopIfTrue="1" operator="containsText" text="x,xx">
      <formula>NOT(ISERROR(SEARCH("x,xx",B116)))</formula>
    </cfRule>
  </conditionalFormatting>
  <conditionalFormatting sqref="G116">
    <cfRule type="containsText" dxfId="19" priority="25" stopIfTrue="1" operator="containsText" text="x,xx">
      <formula>NOT(ISERROR(SEARCH("x,xx",G116)))</formula>
    </cfRule>
  </conditionalFormatting>
  <conditionalFormatting sqref="B138">
    <cfRule type="containsText" dxfId="18" priority="22" stopIfTrue="1" operator="containsText" text="x,xx">
      <formula>NOT(ISERROR(SEARCH("x,xx",B138)))</formula>
    </cfRule>
  </conditionalFormatting>
  <conditionalFormatting sqref="G138">
    <cfRule type="containsText" dxfId="17" priority="23" stopIfTrue="1" operator="containsText" text="x,xx">
      <formula>NOT(ISERROR(SEARCH("x,xx",G138)))</formula>
    </cfRule>
  </conditionalFormatting>
  <conditionalFormatting sqref="B145">
    <cfRule type="containsText" dxfId="16" priority="20" stopIfTrue="1" operator="containsText" text="x,xx">
      <formula>NOT(ISERROR(SEARCH("x,xx",B145)))</formula>
    </cfRule>
  </conditionalFormatting>
  <conditionalFormatting sqref="G145">
    <cfRule type="containsText" dxfId="15" priority="21" stopIfTrue="1" operator="containsText" text="x,xx">
      <formula>NOT(ISERROR(SEARCH("x,xx",G145)))</formula>
    </cfRule>
  </conditionalFormatting>
  <conditionalFormatting sqref="B154">
    <cfRule type="containsText" dxfId="14" priority="18" stopIfTrue="1" operator="containsText" text="x,xx">
      <formula>NOT(ISERROR(SEARCH("x,xx",B154)))</formula>
    </cfRule>
  </conditionalFormatting>
  <conditionalFormatting sqref="G154">
    <cfRule type="containsText" dxfId="13" priority="19" stopIfTrue="1" operator="containsText" text="x,xx">
      <formula>NOT(ISERROR(SEARCH("x,xx",G154)))</formula>
    </cfRule>
  </conditionalFormatting>
  <conditionalFormatting sqref="B171">
    <cfRule type="containsText" dxfId="12" priority="16" stopIfTrue="1" operator="containsText" text="x,xx">
      <formula>NOT(ISERROR(SEARCH("x,xx",B171)))</formula>
    </cfRule>
  </conditionalFormatting>
  <conditionalFormatting sqref="G171">
    <cfRule type="containsText" dxfId="11" priority="17" stopIfTrue="1" operator="containsText" text="x,xx">
      <formula>NOT(ISERROR(SEARCH("x,xx",G171)))</formula>
    </cfRule>
  </conditionalFormatting>
  <conditionalFormatting sqref="G117:G137">
    <cfRule type="containsText" dxfId="10" priority="15" stopIfTrue="1" operator="containsText" text="x,xx">
      <formula>NOT(ISERROR(SEARCH("x,xx",G117)))</formula>
    </cfRule>
  </conditionalFormatting>
  <conditionalFormatting sqref="G139:G144">
    <cfRule type="containsText" dxfId="9" priority="14" stopIfTrue="1" operator="containsText" text="x,xx">
      <formula>NOT(ISERROR(SEARCH("x,xx",G139)))</formula>
    </cfRule>
  </conditionalFormatting>
  <conditionalFormatting sqref="G146:G153">
    <cfRule type="containsText" dxfId="8" priority="13" stopIfTrue="1" operator="containsText" text="x,xx">
      <formula>NOT(ISERROR(SEARCH("x,xx",G146)))</formula>
    </cfRule>
  </conditionalFormatting>
  <conditionalFormatting sqref="G155:G170">
    <cfRule type="containsText" dxfId="7" priority="12" stopIfTrue="1" operator="containsText" text="x,xx">
      <formula>NOT(ISERROR(SEARCH("x,xx",G155)))</formula>
    </cfRule>
  </conditionalFormatting>
  <conditionalFormatting sqref="G172:G176">
    <cfRule type="containsText" dxfId="6" priority="11" stopIfTrue="1" operator="containsText" text="x,xx">
      <formula>NOT(ISERROR(SEARCH("x,xx",G172)))</formula>
    </cfRule>
  </conditionalFormatting>
  <conditionalFormatting sqref="B179 F179">
    <cfRule type="containsText" dxfId="5" priority="6" stopIfTrue="1" operator="containsText" text="x,xx">
      <formula>NOT(ISERROR(SEARCH("x,xx",B179)))</formula>
    </cfRule>
  </conditionalFormatting>
  <conditionalFormatting sqref="B182">
    <cfRule type="containsText" dxfId="4" priority="8" stopIfTrue="1" operator="containsText" text="x,xx">
      <formula>NOT(ISERROR(SEARCH("x,xx",B182)))</formula>
    </cfRule>
  </conditionalFormatting>
  <conditionalFormatting sqref="B177">
    <cfRule type="containsText" dxfId="3" priority="4" stopIfTrue="1" operator="containsText" text="x,xx">
      <formula>NOT(ISERROR(SEARCH("x,xx",B177)))</formula>
    </cfRule>
  </conditionalFormatting>
  <conditionalFormatting sqref="F177">
    <cfRule type="containsText" dxfId="2" priority="5" stopIfTrue="1" operator="containsText" text="x,xx">
      <formula>NOT(ISERROR(SEARCH("x,xx",F177)))</formula>
    </cfRule>
  </conditionalFormatting>
  <conditionalFormatting sqref="A178:G178">
    <cfRule type="containsText" dxfId="1" priority="3" stopIfTrue="1" operator="containsText" text="x,xx">
      <formula>NOT(ISERROR(SEARCH("x,xx",A178)))</formula>
    </cfRule>
  </conditionalFormatting>
  <conditionalFormatting sqref="B181">
    <cfRule type="containsText" dxfId="0" priority="1" stopIfTrue="1" operator="containsText" text="x,xx">
      <formula>NOT(ISERROR(SEARCH("x,xx",B181)))</formula>
    </cfRule>
  </conditionalFormatting>
  <printOptions horizontalCentered="1"/>
  <pageMargins left="0.39370078740157483" right="0.39370078740157483" top="0.70866141732283472" bottom="0.43307086614173229" header="0.19685039370078741" footer="0.19685039370078741"/>
  <pageSetup paperSize="9" scale="72" fitToHeight="0" orientation="landscape" r:id="rId1"/>
  <headerFooter>
    <oddHeader>&amp;L&amp;G&amp;C&amp;"-,Negrito"&amp;11&amp;K000050
UNIDADE DE ENGENHARIA&amp;R&amp;"-,Negrito"&amp;11&amp;K000050
&amp;A</oddHeader>
    <oddFooter>&amp;R&amp;"-,Regular"&amp;9&amp;K000050                                              Pág.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 SANTANA DO LIVRAMENTO</vt:lpstr>
      <vt:lpstr>'AG SANTANA DO LIVRAMENTO'!Area_de_impressao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Rodrigo Maciel</cp:lastModifiedBy>
  <cp:lastPrinted>2022-07-18T19:55:19Z</cp:lastPrinted>
  <dcterms:created xsi:type="dcterms:W3CDTF">2000-05-25T11:19:14Z</dcterms:created>
  <dcterms:modified xsi:type="dcterms:W3CDTF">2022-08-19T13:27:11Z</dcterms:modified>
</cp:coreProperties>
</file>